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AdmFA\Documents\FA REMOTO\Tabelas 2023\"/>
    </mc:Choice>
  </mc:AlternateContent>
  <xr:revisionPtr revIDLastSave="0" documentId="8_{239C8EC0-09C0-4774-9567-D316D093E13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ilha1" sheetId="1" r:id="rId1"/>
  </sheets>
  <calcPr calcId="181029"/>
</workbook>
</file>

<file path=xl/calcChain.xml><?xml version="1.0" encoding="utf-8"?>
<calcChain xmlns="http://schemas.openxmlformats.org/spreadsheetml/2006/main">
  <c r="X18" i="1" l="1"/>
  <c r="X19" i="1"/>
  <c r="X20" i="1"/>
  <c r="J149" i="1"/>
  <c r="L149" i="1" s="1"/>
  <c r="X149" i="1" s="1"/>
  <c r="J155" i="1"/>
  <c r="J154" i="1"/>
  <c r="J150" i="1"/>
  <c r="L150" i="1" s="1"/>
  <c r="X150" i="1" s="1"/>
  <c r="J147" i="1"/>
  <c r="J146" i="1"/>
  <c r="J152" i="1"/>
  <c r="L152" i="1" s="1"/>
  <c r="X152" i="1" s="1"/>
  <c r="J108" i="1"/>
  <c r="L108" i="1" s="1"/>
  <c r="X108" i="1" s="1"/>
  <c r="J9" i="1"/>
  <c r="J6" i="1"/>
  <c r="J5" i="1"/>
  <c r="L5" i="1" s="1"/>
  <c r="X5" i="1" s="1"/>
  <c r="J57" i="1"/>
  <c r="J26" i="1"/>
  <c r="J12" i="1"/>
  <c r="J41" i="1"/>
  <c r="J15" i="1"/>
  <c r="J3" i="1"/>
  <c r="J7" i="1"/>
  <c r="J4" i="1"/>
  <c r="L4" i="1" s="1"/>
  <c r="X4" i="1" s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X197" i="1"/>
  <c r="L196" i="1"/>
  <c r="X196" i="1" s="1"/>
  <c r="L195" i="1"/>
  <c r="X195" i="1" s="1"/>
  <c r="L194" i="1"/>
  <c r="L193" i="1"/>
  <c r="X192" i="1"/>
  <c r="L192" i="1"/>
  <c r="L191" i="1"/>
  <c r="X191" i="1" s="1"/>
  <c r="L190" i="1"/>
  <c r="X190" i="1" s="1"/>
  <c r="L189" i="1"/>
  <c r="X189" i="1" s="1"/>
  <c r="L188" i="1"/>
  <c r="X188" i="1" s="1"/>
  <c r="L187" i="1"/>
  <c r="X187" i="1" s="1"/>
  <c r="L186" i="1"/>
  <c r="X186" i="1" s="1"/>
  <c r="L185" i="1"/>
  <c r="X185" i="1" s="1"/>
  <c r="L184" i="1"/>
  <c r="X184" i="1" s="1"/>
  <c r="L183" i="1"/>
  <c r="X183" i="1" s="1"/>
  <c r="X182" i="1"/>
  <c r="L182" i="1"/>
  <c r="L181" i="1"/>
  <c r="X181" i="1" s="1"/>
  <c r="X180" i="1"/>
  <c r="L180" i="1"/>
  <c r="L179" i="1"/>
  <c r="X179" i="1" s="1"/>
  <c r="L178" i="1"/>
  <c r="X178" i="1" s="1"/>
  <c r="L177" i="1"/>
  <c r="X177" i="1" s="1"/>
  <c r="L176" i="1"/>
  <c r="X176" i="1" s="1"/>
  <c r="L175" i="1"/>
  <c r="X174" i="1"/>
  <c r="L174" i="1"/>
  <c r="L173" i="1"/>
  <c r="X173" i="1" s="1"/>
  <c r="L172" i="1"/>
  <c r="X172" i="1" s="1"/>
  <c r="L171" i="1"/>
  <c r="X171" i="1" s="1"/>
  <c r="L170" i="1"/>
  <c r="X170" i="1" s="1"/>
  <c r="L169" i="1"/>
  <c r="X169" i="1" s="1"/>
  <c r="L168" i="1"/>
  <c r="X168" i="1" s="1"/>
  <c r="L167" i="1"/>
  <c r="X167" i="1" s="1"/>
  <c r="X166" i="1"/>
  <c r="L166" i="1"/>
  <c r="L165" i="1"/>
  <c r="X165" i="1" s="1"/>
  <c r="L164" i="1"/>
  <c r="X163" i="1"/>
  <c r="L163" i="1"/>
  <c r="L162" i="1"/>
  <c r="X162" i="1" s="1"/>
  <c r="X161" i="1"/>
  <c r="L161" i="1"/>
  <c r="L160" i="1"/>
  <c r="X160" i="1" s="1"/>
  <c r="L159" i="1"/>
  <c r="X159" i="1" s="1"/>
  <c r="L158" i="1"/>
  <c r="X158" i="1" s="1"/>
  <c r="L157" i="1"/>
  <c r="X157" i="1" s="1"/>
  <c r="L156" i="1"/>
  <c r="X156" i="1" s="1"/>
  <c r="L155" i="1"/>
  <c r="X155" i="1" s="1"/>
  <c r="L154" i="1"/>
  <c r="X154" i="1" s="1"/>
  <c r="L153" i="1"/>
  <c r="X153" i="1" s="1"/>
  <c r="L151" i="1"/>
  <c r="X151" i="1" s="1"/>
  <c r="L148" i="1"/>
  <c r="X148" i="1" s="1"/>
  <c r="L147" i="1"/>
  <c r="X147" i="1" s="1"/>
  <c r="L146" i="1"/>
  <c r="X146" i="1" s="1"/>
  <c r="L145" i="1"/>
  <c r="X145" i="1" s="1"/>
  <c r="L144" i="1"/>
  <c r="X144" i="1" s="1"/>
  <c r="L143" i="1"/>
  <c r="X143" i="1" s="1"/>
  <c r="L142" i="1"/>
  <c r="X142" i="1" s="1"/>
  <c r="X141" i="1"/>
  <c r="L141" i="1"/>
  <c r="L140" i="1"/>
  <c r="X140" i="1" s="1"/>
  <c r="L139" i="1"/>
  <c r="X139" i="1" s="1"/>
  <c r="L138" i="1"/>
  <c r="X138" i="1" s="1"/>
  <c r="L137" i="1"/>
  <c r="X137" i="1" s="1"/>
  <c r="L136" i="1"/>
  <c r="X136" i="1" s="1"/>
  <c r="L135" i="1"/>
  <c r="X135" i="1" s="1"/>
  <c r="L134" i="1"/>
  <c r="X134" i="1" s="1"/>
  <c r="X133" i="1"/>
  <c r="L133" i="1"/>
  <c r="L132" i="1"/>
  <c r="X132" i="1" s="1"/>
  <c r="X131" i="1"/>
  <c r="L131" i="1"/>
  <c r="L130" i="1"/>
  <c r="X130" i="1" s="1"/>
  <c r="L129" i="1"/>
  <c r="X129" i="1" s="1"/>
  <c r="L128" i="1"/>
  <c r="X128" i="1" s="1"/>
  <c r="L127" i="1"/>
  <c r="X127" i="1" s="1"/>
  <c r="L126" i="1"/>
  <c r="X126" i="1" s="1"/>
  <c r="X125" i="1"/>
  <c r="L125" i="1"/>
  <c r="L124" i="1"/>
  <c r="X124" i="1" s="1"/>
  <c r="L123" i="1"/>
  <c r="X123" i="1" s="1"/>
  <c r="L122" i="1"/>
  <c r="X122" i="1" s="1"/>
  <c r="L121" i="1"/>
  <c r="X121" i="1" s="1"/>
  <c r="L120" i="1"/>
  <c r="L118" i="1"/>
  <c r="X118" i="1" s="1"/>
  <c r="L117" i="1"/>
  <c r="X117" i="1" s="1"/>
  <c r="X116" i="1"/>
  <c r="L116" i="1"/>
  <c r="L115" i="1"/>
  <c r="X115" i="1" s="1"/>
  <c r="X114" i="1"/>
  <c r="L114" i="1"/>
  <c r="L113" i="1"/>
  <c r="X113" i="1" s="1"/>
  <c r="L112" i="1"/>
  <c r="X112" i="1" s="1"/>
  <c r="L111" i="1"/>
  <c r="X111" i="1" s="1"/>
  <c r="L110" i="1"/>
  <c r="X110" i="1" s="1"/>
  <c r="L109" i="1"/>
  <c r="X109" i="1" s="1"/>
  <c r="L107" i="1"/>
  <c r="X107" i="1" s="1"/>
  <c r="L106" i="1"/>
  <c r="X106" i="1" s="1"/>
  <c r="L105" i="1"/>
  <c r="X105" i="1" s="1"/>
  <c r="L104" i="1"/>
  <c r="X104" i="1" s="1"/>
  <c r="L103" i="1"/>
  <c r="X103" i="1" s="1"/>
  <c r="X102" i="1"/>
  <c r="L102" i="1"/>
  <c r="L101" i="1"/>
  <c r="X101" i="1" s="1"/>
  <c r="L100" i="1"/>
  <c r="X100" i="1" s="1"/>
  <c r="L99" i="1"/>
  <c r="X99" i="1" s="1"/>
  <c r="L98" i="1"/>
  <c r="X98" i="1" s="1"/>
  <c r="L97" i="1"/>
  <c r="X97" i="1" s="1"/>
  <c r="X96" i="1"/>
  <c r="L96" i="1"/>
  <c r="L95" i="1"/>
  <c r="X95" i="1" s="1"/>
  <c r="X94" i="1"/>
  <c r="L94" i="1"/>
  <c r="L93" i="1"/>
  <c r="X93" i="1" s="1"/>
  <c r="L92" i="1"/>
  <c r="X92" i="1" s="1"/>
  <c r="L91" i="1"/>
  <c r="X91" i="1" s="1"/>
  <c r="L90" i="1"/>
  <c r="X90" i="1" s="1"/>
  <c r="L89" i="1"/>
  <c r="X89" i="1" s="1"/>
  <c r="L88" i="1"/>
  <c r="X88" i="1" s="1"/>
  <c r="L87" i="1"/>
  <c r="X87" i="1" s="1"/>
  <c r="X86" i="1"/>
  <c r="L86" i="1"/>
  <c r="L85" i="1"/>
  <c r="X85" i="1" s="1"/>
  <c r="L84" i="1"/>
  <c r="X84" i="1" s="1"/>
  <c r="L83" i="1"/>
  <c r="X83" i="1" s="1"/>
  <c r="L82" i="1"/>
  <c r="X82" i="1" s="1"/>
  <c r="X81" i="1"/>
  <c r="L81" i="1"/>
  <c r="L80" i="1"/>
  <c r="X80" i="1" s="1"/>
  <c r="L79" i="1"/>
  <c r="X79" i="1" s="1"/>
  <c r="L78" i="1"/>
  <c r="X78" i="1" s="1"/>
  <c r="X77" i="1"/>
  <c r="L77" i="1"/>
  <c r="L76" i="1"/>
  <c r="X76" i="1" s="1"/>
  <c r="X75" i="1"/>
  <c r="L75" i="1"/>
  <c r="L74" i="1"/>
  <c r="X74" i="1" s="1"/>
  <c r="X73" i="1"/>
  <c r="L73" i="1"/>
  <c r="L72" i="1"/>
  <c r="X72" i="1" s="1"/>
  <c r="L71" i="1"/>
  <c r="X71" i="1" s="1"/>
  <c r="L70" i="1"/>
  <c r="X70" i="1" s="1"/>
  <c r="X69" i="1"/>
  <c r="L69" i="1"/>
  <c r="L68" i="1"/>
  <c r="X68" i="1" s="1"/>
  <c r="X67" i="1"/>
  <c r="L67" i="1"/>
  <c r="L66" i="1"/>
  <c r="X66" i="1" s="1"/>
  <c r="X65" i="1"/>
  <c r="L65" i="1"/>
  <c r="L64" i="1"/>
  <c r="X64" i="1" s="1"/>
  <c r="L63" i="1"/>
  <c r="X63" i="1" s="1"/>
  <c r="L62" i="1"/>
  <c r="X62" i="1" s="1"/>
  <c r="X61" i="1"/>
  <c r="L61" i="1"/>
  <c r="L60" i="1"/>
  <c r="X60" i="1" s="1"/>
  <c r="X59" i="1"/>
  <c r="L59" i="1"/>
  <c r="L58" i="1"/>
  <c r="X58" i="1" s="1"/>
  <c r="L57" i="1"/>
  <c r="X57" i="1" s="1"/>
  <c r="X56" i="1"/>
  <c r="L56" i="1"/>
  <c r="L55" i="1"/>
  <c r="X55" i="1" s="1"/>
  <c r="X54" i="1"/>
  <c r="L54" i="1"/>
  <c r="L53" i="1"/>
  <c r="X53" i="1" s="1"/>
  <c r="L52" i="1"/>
  <c r="X52" i="1" s="1"/>
  <c r="L51" i="1"/>
  <c r="X51" i="1" s="1"/>
  <c r="X50" i="1"/>
  <c r="L50" i="1"/>
  <c r="L49" i="1"/>
  <c r="X49" i="1" s="1"/>
  <c r="X48" i="1"/>
  <c r="L48" i="1"/>
  <c r="L47" i="1"/>
  <c r="X47" i="1" s="1"/>
  <c r="X46" i="1"/>
  <c r="L46" i="1"/>
  <c r="L45" i="1"/>
  <c r="X45" i="1" s="1"/>
  <c r="L44" i="1"/>
  <c r="X44" i="1" s="1"/>
  <c r="L43" i="1"/>
  <c r="X43" i="1" s="1"/>
  <c r="X42" i="1"/>
  <c r="L42" i="1"/>
  <c r="L41" i="1"/>
  <c r="X41" i="1" s="1"/>
  <c r="X40" i="1"/>
  <c r="L40" i="1"/>
  <c r="L39" i="1"/>
  <c r="X39" i="1" s="1"/>
  <c r="X38" i="1"/>
  <c r="L38" i="1"/>
  <c r="L37" i="1"/>
  <c r="X37" i="1" s="1"/>
  <c r="L36" i="1"/>
  <c r="X36" i="1" s="1"/>
  <c r="L35" i="1"/>
  <c r="X35" i="1" s="1"/>
  <c r="X34" i="1"/>
  <c r="L34" i="1"/>
  <c r="L33" i="1"/>
  <c r="X33" i="1" s="1"/>
  <c r="X32" i="1"/>
  <c r="L32" i="1"/>
  <c r="L31" i="1"/>
  <c r="X31" i="1" s="1"/>
  <c r="X30" i="1"/>
  <c r="L30" i="1"/>
  <c r="L29" i="1"/>
  <c r="X29" i="1" s="1"/>
  <c r="L28" i="1"/>
  <c r="X28" i="1" s="1"/>
  <c r="L27" i="1"/>
  <c r="X27" i="1" s="1"/>
  <c r="L26" i="1"/>
  <c r="X26" i="1" s="1"/>
  <c r="L25" i="1"/>
  <c r="X25" i="1" s="1"/>
  <c r="L24" i="1"/>
  <c r="X24" i="1" s="1"/>
  <c r="X23" i="1"/>
  <c r="L23" i="1"/>
  <c r="L22" i="1"/>
  <c r="X22" i="1" s="1"/>
  <c r="X21" i="1"/>
  <c r="L21" i="1"/>
  <c r="L20" i="1"/>
  <c r="L19" i="1"/>
  <c r="L18" i="1"/>
  <c r="L17" i="1"/>
  <c r="X17" i="1" s="1"/>
  <c r="L16" i="1"/>
  <c r="X16" i="1" s="1"/>
  <c r="L15" i="1"/>
  <c r="X15" i="1" s="1"/>
  <c r="L14" i="1"/>
  <c r="X14" i="1" s="1"/>
  <c r="L13" i="1"/>
  <c r="X13" i="1" s="1"/>
  <c r="L12" i="1"/>
  <c r="X12" i="1" s="1"/>
  <c r="L11" i="1"/>
  <c r="X11" i="1" s="1"/>
  <c r="L10" i="1"/>
  <c r="X10" i="1" s="1"/>
  <c r="L9" i="1"/>
  <c r="X9" i="1" s="1"/>
  <c r="L8" i="1"/>
  <c r="X8" i="1" s="1"/>
  <c r="L7" i="1"/>
  <c r="X7" i="1" s="1"/>
  <c r="L6" i="1"/>
  <c r="X6" i="1" s="1"/>
  <c r="L3" i="1"/>
  <c r="X3" i="1" s="1"/>
</calcChain>
</file>

<file path=xl/sharedStrings.xml><?xml version="1.0" encoding="utf-8"?>
<sst xmlns="http://schemas.openxmlformats.org/spreadsheetml/2006/main" count="1761" uniqueCount="962">
  <si>
    <t>Fonte</t>
  </si>
  <si>
    <t>Convênio</t>
  </si>
  <si>
    <t>Instituição</t>
  </si>
  <si>
    <t>Protocolo</t>
  </si>
  <si>
    <t>Coordenador</t>
  </si>
  <si>
    <t>CP/PI</t>
  </si>
  <si>
    <t>Área</t>
  </si>
  <si>
    <t>Título do Projeto</t>
  </si>
  <si>
    <t>Custeio</t>
  </si>
  <si>
    <t>Bolsas</t>
  </si>
  <si>
    <t>Capital</t>
  </si>
  <si>
    <t>Valor Proj.</t>
  </si>
  <si>
    <t>nº Bolsistas</t>
  </si>
  <si>
    <t>Repasse</t>
  </si>
  <si>
    <t>Início Execução</t>
  </si>
  <si>
    <t>Término Execução</t>
  </si>
  <si>
    <t>Término Vigência</t>
  </si>
  <si>
    <t>SIT</t>
  </si>
  <si>
    <t>Status</t>
  </si>
  <si>
    <t xml:space="preserve"> 1ª parcela</t>
  </si>
  <si>
    <t>Data Repasse</t>
  </si>
  <si>
    <t>2ª parcela</t>
  </si>
  <si>
    <t>3ª parcela</t>
  </si>
  <si>
    <t>4ª parcela</t>
  </si>
  <si>
    <t>Aditivo</t>
  </si>
  <si>
    <t>Total/saldo</t>
  </si>
  <si>
    <t>CV PDI</t>
  </si>
  <si>
    <t>001/2023</t>
  </si>
  <si>
    <t>UEL</t>
  </si>
  <si>
    <t xml:space="preserve">SEN2022191000007 </t>
  </si>
  <si>
    <t xml:space="preserve">Mauricio Ursi Ventura </t>
  </si>
  <si>
    <t>CP 13/2022 - PROGRAMA DA REDE PARANAENSE DE APOIO À AGRO PESQUISA E FORMAÇÃO APLICADA (COMPLEXO DE ENFEZAMENTO DO MILHO – CEM)</t>
  </si>
  <si>
    <t xml:space="preserve">Desenvolvimento de armadilha luminosa para monitoramento da cigarrinha-do-milho (Dalbulus maidis) </t>
  </si>
  <si>
    <t>Em Execução</t>
  </si>
  <si>
    <t xml:space="preserve">002/2023 </t>
  </si>
  <si>
    <t>FUNTEF PR</t>
  </si>
  <si>
    <t xml:space="preserve">SEN2022191000004 </t>
  </si>
  <si>
    <t xml:space="preserve">Gilberto Santos Andrade </t>
  </si>
  <si>
    <t xml:space="preserve">Ciências Agrárias/ Agronomia/ Fitossanidade </t>
  </si>
  <si>
    <t xml:space="preserve">Determinação da compatibilidade e número de aplicações de produtos químicos e biológicos para o manejo de Dalbulus maidis (Hemiptera: Cicadellidae) em milho </t>
  </si>
  <si>
    <t xml:space="preserve">003/2023 </t>
  </si>
  <si>
    <t xml:space="preserve">UEPG </t>
  </si>
  <si>
    <t xml:space="preserve">SEN2022191000012 </t>
  </si>
  <si>
    <t xml:space="preserve">Orcial Ceolin Bortolotto </t>
  </si>
  <si>
    <t>Estratégias de manejo de cigarrinha-do-milho com uso de inseticidas químicos e biológicos</t>
  </si>
  <si>
    <t xml:space="preserve">004/2023 </t>
  </si>
  <si>
    <t xml:space="preserve">SEN2022191000011 </t>
  </si>
  <si>
    <t>Monitoramento de Dalbulus maidis e patógenos associados ao complexo de enfezamento do milho</t>
  </si>
  <si>
    <t xml:space="preserve">005/2023 </t>
  </si>
  <si>
    <t xml:space="preserve">ICETI </t>
  </si>
  <si>
    <t xml:space="preserve">SEN2022191000009 </t>
  </si>
  <si>
    <t xml:space="preserve">FRANCIELLI GASPAROTTO </t>
  </si>
  <si>
    <t xml:space="preserve">Ciências Agrárias/ Agronomia/ Fitossanidade/ Defesa Fitossanitária </t>
  </si>
  <si>
    <t>Sanidade e composição bromatológica de grãos de milho relacionadas ao complexo de enfezamento</t>
  </si>
  <si>
    <t xml:space="preserve">006/2023 </t>
  </si>
  <si>
    <t xml:space="preserve">IDR-PARANÁ </t>
  </si>
  <si>
    <t xml:space="preserve">SEN2022191000013 </t>
  </si>
  <si>
    <t>michele regina lopes da silva</t>
  </si>
  <si>
    <t>Ocorrência e etiologia do complexo de enfezamento em plantas de milho no estado do Paraná</t>
  </si>
  <si>
    <t xml:space="preserve">007/2023 </t>
  </si>
  <si>
    <t>UNICENTRO</t>
  </si>
  <si>
    <t xml:space="preserve">SEN2022191000002 </t>
  </si>
  <si>
    <t xml:space="preserve">Marcelo Cruz Mendes </t>
  </si>
  <si>
    <t>Níveis de manejos com inseticida e fungicida na fase vegetativa em híbridos de milho em Guarapuava, PR</t>
  </si>
  <si>
    <t>008/2023</t>
  </si>
  <si>
    <t xml:space="preserve">EAS2022181000011 </t>
  </si>
  <si>
    <t xml:space="preserve">Paulo Cesar Conceição </t>
  </si>
  <si>
    <t>CP 15/2022 - PROGRAMA DE APOIO À ORGANIZAÇÃO DE EVENTOS DAS ASSOCIAÇÕES OU SOCIEDADES TÉCNICO-CIENTÍFICAS E INSTITUTOS DE PESQUISA - Edição 2</t>
  </si>
  <si>
    <t>VIII Reunião Paranaense de Ciência do Solo</t>
  </si>
  <si>
    <t>Formalizada</t>
  </si>
  <si>
    <t>009/2023</t>
  </si>
  <si>
    <t xml:space="preserve">NIT2022221000004 </t>
  </si>
  <si>
    <t xml:space="preserve">PEDRO DE ABREU RIBEIRO </t>
  </si>
  <si>
    <t>CP 17/2022 - PROGRAMA DE APOIO À MANUTENÇÃO E CONSOLIDAÇÃO DE NÚCLEOS DE INOVAÇÃO TECNOLÓGICA/AGÊNCIAS DE INOVAÇÃO NO ESTADO DO PARANÁ</t>
  </si>
  <si>
    <t xml:space="preserve">Consolidação e Manutenção da Agência de Inovação da UTFPR </t>
  </si>
  <si>
    <t xml:space="preserve">010/2023 </t>
  </si>
  <si>
    <t>UENP</t>
  </si>
  <si>
    <t xml:space="preserve">NIT2022221000006 </t>
  </si>
  <si>
    <t>Mayra Costa da Cruz Galo de Carvalho</t>
  </si>
  <si>
    <t>Manutenção e consolidação da Agência de Inovação Tecnológica e Propriedade Intelectual da UENP (AITEC)</t>
  </si>
  <si>
    <t>011/2023</t>
  </si>
  <si>
    <t>IDR-PARANÁ</t>
  </si>
  <si>
    <t xml:space="preserve">NIT2022221000009 </t>
  </si>
  <si>
    <t xml:space="preserve">Anderson de Toledo </t>
  </si>
  <si>
    <t>Manutenção e consolidação do NIT do IDR-Paraná</t>
  </si>
  <si>
    <t>012/2023</t>
  </si>
  <si>
    <t>APC/PUC-PR</t>
  </si>
  <si>
    <t>NIT2022221000010</t>
  </si>
  <si>
    <t>Fernando Bittencourt Luciano</t>
  </si>
  <si>
    <t>Tecnologias</t>
  </si>
  <si>
    <t>Consolidação da Hotmilk Ecossistema de Inovação da PUCPR</t>
  </si>
  <si>
    <t>013/2023</t>
  </si>
  <si>
    <t xml:space="preserve">UEL </t>
  </si>
  <si>
    <t xml:space="preserve">NIT2022221000013 </t>
  </si>
  <si>
    <t>Edson Antonio Miura</t>
  </si>
  <si>
    <t>Manutenção e Consolidação da Aintec/Ageuni UEL</t>
  </si>
  <si>
    <t>014/2023</t>
  </si>
  <si>
    <t xml:space="preserve">UCR2022131000004 </t>
  </si>
  <si>
    <t>Vanessa Santos Sotomaior</t>
  </si>
  <si>
    <t xml:space="preserve">CP 10/2022 - PROGRAMA INSTITUCIONAL UNIVERSIDADES AMIG@S: ACOLHIMENTO EXTENSIONISTA AOS CIENTISTAS UCRANIANOS </t>
  </si>
  <si>
    <t xml:space="preserve">EDUCAÇÃO E DIREITOS HUMANOS: ACOLHIDA A PESQUISADORA UCRANIANA ZHANNA VIRNA </t>
  </si>
  <si>
    <t>015/2023</t>
  </si>
  <si>
    <t xml:space="preserve">UCR2022131000005 </t>
  </si>
  <si>
    <t xml:space="preserve">Edina Schimanski </t>
  </si>
  <si>
    <t>UEPG Universidade Amig@ das</t>
  </si>
  <si>
    <t>016/2023</t>
  </si>
  <si>
    <t>UNIOESTE CASCAVEL</t>
  </si>
  <si>
    <t xml:space="preserve">AMA2022171000008 </t>
  </si>
  <si>
    <t>IRENE CARNIATTO DE OLIVEIRA</t>
  </si>
  <si>
    <t xml:space="preserve">CP 14/2022 - INICIATIVA AMAZONIA+10/PARANÁ </t>
  </si>
  <si>
    <t xml:space="preserve">Cientistas Ucranianas (Extensão) </t>
  </si>
  <si>
    <t>017/2023 PDI</t>
  </si>
  <si>
    <t>FUNPAR</t>
  </si>
  <si>
    <t xml:space="preserve">AMA2022171000014 </t>
  </si>
  <si>
    <t>Eduardo Luis Cupertino Ballester</t>
  </si>
  <si>
    <t>Rede de Inovação e transferência de tecnologia para produção sustentável do camarão-da-amazônia por comunidades tradicionais</t>
  </si>
  <si>
    <t xml:space="preserve"> </t>
  </si>
  <si>
    <t>018/2023</t>
  </si>
  <si>
    <t xml:space="preserve">MUL2022201000017 </t>
  </si>
  <si>
    <t xml:space="preserve">Jaqueline Carvalho de Oliveira </t>
  </si>
  <si>
    <t xml:space="preserve">CP 02/2022 - PROGRAMA MULHERES PARANAENSES: EMPODERAMENTO E LIDERANÇA (ETAPA 3 - SUBMISSÃO INDIVIDUAL DE PROJETO APROVADO) </t>
  </si>
  <si>
    <t>Análise de SNP-LncRNAs como potenciais marcadores de predisposição ao desenvolvimento de Câncer de Mama</t>
  </si>
  <si>
    <t>019/2023</t>
  </si>
  <si>
    <t xml:space="preserve">AMA2022171000003 </t>
  </si>
  <si>
    <t>Thiago Zagonel Serafini</t>
  </si>
  <si>
    <t>Ciências Ambientais</t>
  </si>
  <si>
    <t>Maretórios amazônicos: ameaças aos espaços de produção de sociobiodiversidade e garantia de mundos de vida na comunidade tradicional de pesca de Jubim, Arquipélago do Marajó - Salvaterra/PA</t>
  </si>
  <si>
    <t>020/2023</t>
  </si>
  <si>
    <t xml:space="preserve">SEN2022191000005 </t>
  </si>
  <si>
    <t>Adriano Augusto de Paiva Custódio</t>
  </si>
  <si>
    <t>Ciências Agrárias/ Agronomia/ Fitossanidade/ Fitopatologia</t>
  </si>
  <si>
    <t>O complexo de enfezamento do milho como fator agravante ao incremento do complexo de podridão do colmo no Estado do Paraná</t>
  </si>
  <si>
    <t>021/2023</t>
  </si>
  <si>
    <t xml:space="preserve">AMA2022171000001 </t>
  </si>
  <si>
    <t>Samara Silva de Souza</t>
  </si>
  <si>
    <t>Projeto Amazônia Sustentável – Promovendo a inclusão social pelo acesso à energia elétrica e água de qualidade de comunidades locais amazônicas</t>
  </si>
  <si>
    <t>022/2023</t>
  </si>
  <si>
    <t>UEM</t>
  </si>
  <si>
    <t xml:space="preserve">AMA2022171000002 </t>
  </si>
  <si>
    <t>Sandra Mara de Alencar Schiavi</t>
  </si>
  <si>
    <t>Inovação e transição sustentável: cesta de bens e serviços em territórios amazônicos</t>
  </si>
  <si>
    <t>023/2023</t>
  </si>
  <si>
    <t>AMA2022171000013</t>
  </si>
  <si>
    <t xml:space="preserve">Evanilde Benedito </t>
  </si>
  <si>
    <t>Resiliência em sistemas socioambientais ribeirinhos na Amazônia</t>
  </si>
  <si>
    <t>024/2023</t>
  </si>
  <si>
    <t xml:space="preserve">SEN2022191000010 </t>
  </si>
  <si>
    <t xml:space="preserve">rone batista de oliveira </t>
  </si>
  <si>
    <t xml:space="preserve">TECNOLOGIA DE APLICAÇÃO E (IN)COMPATIBILIDADE FISICO-QUÍMICA DE INSETICIDAS SINTÉTICOS E BIOLÓGICOS PARA O CONTROLE DE DALBULUS MAIDIS </t>
  </si>
  <si>
    <t>025/2023</t>
  </si>
  <si>
    <t>JDT2022271000041</t>
  </si>
  <si>
    <t xml:space="preserve">Admilton Gonçalves de Oliveira Júnior </t>
  </si>
  <si>
    <t>CP 19/2022 - PROGRAMA INSTITUCIONAL DE APOIO À FIXAÇÃO DE JOVENS DOUTORES - 2ª ETAPA</t>
  </si>
  <si>
    <t xml:space="preserve">ANÁLISE GENÔMICA PARA DESENVOLVIMENTO DE UM PRODUTO BIOQUÍMICO MICROBIANO COM AÇÃO BIOFUNGICIDA </t>
  </si>
  <si>
    <t>026/2023</t>
  </si>
  <si>
    <t xml:space="preserve">JDT2022271000004 </t>
  </si>
  <si>
    <t xml:space="preserve">Doumit Camilios Neto </t>
  </si>
  <si>
    <t xml:space="preserve">Produção direcionada de fatores de virulência de Pseudomonas aeruginosa: uma abordagem metabolômica. </t>
  </si>
  <si>
    <t>027/2023</t>
  </si>
  <si>
    <t xml:space="preserve">JDT2022271000063 </t>
  </si>
  <si>
    <t xml:space="preserve">Thais de Souza Rocha   </t>
  </si>
  <si>
    <t xml:space="preserve">Ciências Agrárias / Ciência e Tecnologia de Alimentos /Tecnologia de Alimentos /Tecnologia de Produtos de Origem Vegetal </t>
  </si>
  <si>
    <t>Fermentação de leguminosas selecionadas: Efeitos no potencial físico, químico e bioativo</t>
  </si>
  <si>
    <t xml:space="preserve">028/2023 </t>
  </si>
  <si>
    <t xml:space="preserve">JDT2022271000065 </t>
  </si>
  <si>
    <t xml:space="preserve">André Luiz Martinez de Oliveira </t>
  </si>
  <si>
    <t xml:space="preserve">NAPI Biodiversidade: Materiais Avançados para Recuperação e Preservação da Biodiversidade do Solo em Ambientes de Produção Agropecuária </t>
  </si>
  <si>
    <t>029/2023</t>
  </si>
  <si>
    <t xml:space="preserve">JDT2022271000071 </t>
  </si>
  <si>
    <t xml:space="preserve">Nelson Mauricio Lopera Barrero </t>
  </si>
  <si>
    <t xml:space="preserve">Farinha da larva do inseto Tenebrio molitor na alimentação de juvenis de Cachara (Pseudoplatystoma fasciatum): inovação e sustentabilidade alimentar </t>
  </si>
  <si>
    <t>030/2023</t>
  </si>
  <si>
    <t xml:space="preserve">JDT2022271000001 </t>
  </si>
  <si>
    <t xml:space="preserve">Gerson Nakazato </t>
  </si>
  <si>
    <t xml:space="preserve">Desenvolvimento de desinfetantes e materiais têxteis usando Nanotecnologia Verde para o enfrentamento da resistência antimicrobiana com abordagem One Health </t>
  </si>
  <si>
    <t>031/2023</t>
  </si>
  <si>
    <t xml:space="preserve">JDT2022271000064 </t>
  </si>
  <si>
    <t xml:space="preserve">Sueli Fumie Yamada Ogatta </t>
  </si>
  <si>
    <t xml:space="preserve">Detecção e quantificação de vírus oncogênicos Epstein-Barr (EBV) e Herpesvírus Humano 8 (HHV-8) em neoplasias hematológicas </t>
  </si>
  <si>
    <t>032/2023</t>
  </si>
  <si>
    <t>ICETI</t>
  </si>
  <si>
    <t xml:space="preserve">JDT2022271000048 </t>
  </si>
  <si>
    <t xml:space="preserve">Leonardo Pestillo de Oliveira </t>
  </si>
  <si>
    <t xml:space="preserve">AÇÕES DE AVALIAÇÃO E INTERVENÇÃO PARA RECUPERAÇÃO DA SAÚDE BIOPSICOSSOCIAL NA COVID LONGA </t>
  </si>
  <si>
    <t>033/2023</t>
  </si>
  <si>
    <t xml:space="preserve">JDT2022271000046 </t>
  </si>
  <si>
    <t xml:space="preserve">Jo Klanovicz   </t>
  </si>
  <si>
    <t xml:space="preserve">A luta ecológica pelo direito de futuro: práticas ambientais em comunidades quilombolas no Centro-Oeste do Paraná </t>
  </si>
  <si>
    <t>034/2023</t>
  </si>
  <si>
    <t xml:space="preserve">JDT2022271000032 </t>
  </si>
  <si>
    <t xml:space="preserve">Paulo Roberto Da Silva   </t>
  </si>
  <si>
    <t xml:space="preserve">História evolutiva de Psidium guajava L. no Neotrópico </t>
  </si>
  <si>
    <t>035/2023</t>
  </si>
  <si>
    <t xml:space="preserve">JDT2022271000052 </t>
  </si>
  <si>
    <t xml:space="preserve">CRISTIANE MALINOSKI PIANARO ANGELO </t>
  </si>
  <si>
    <t xml:space="preserve">Entonações valorativas em bilhetes orientadores da revisão e da reescrita de textos </t>
  </si>
  <si>
    <t>036/2023</t>
  </si>
  <si>
    <t xml:space="preserve">JDT2022271000043 </t>
  </si>
  <si>
    <t xml:space="preserve">Carolina Weigert Galvão </t>
  </si>
  <si>
    <t xml:space="preserve">DESENVOLVIMENTO DE NÓDULOS ARTIFICIAIS PARA CULTURA DE GRAMÍNEAS </t>
  </si>
  <si>
    <t>037/2023</t>
  </si>
  <si>
    <t xml:space="preserve">JDT2022271000020 </t>
  </si>
  <si>
    <t xml:space="preserve">Jerry Adriani Johann </t>
  </si>
  <si>
    <t xml:space="preserve">Geotecnologias e Ciência de dados para Monitoramento de Safras Agrícolas </t>
  </si>
  <si>
    <t>038/2023</t>
  </si>
  <si>
    <t xml:space="preserve">JDT2022271000006 </t>
  </si>
  <si>
    <t xml:space="preserve">Vladimir Pavan Margarido </t>
  </si>
  <si>
    <t xml:space="preserve">Taxonomia Integrativa em Peixes das Bacias do Prata, do Rio São Francisco e do rio Amazonas </t>
  </si>
  <si>
    <t>039/2023</t>
  </si>
  <si>
    <t>NIT2022221000005</t>
  </si>
  <si>
    <t xml:space="preserve">Mauro Antonio da Silva Sá Ravagnani   </t>
  </si>
  <si>
    <t xml:space="preserve">Consolidação do Núcleo de Inovação Tecnológica da UEM no ecossistema de inovação com a criação da Diretoria de Inovação da UEM </t>
  </si>
  <si>
    <t>040/2023</t>
  </si>
  <si>
    <t>AHPIRC</t>
  </si>
  <si>
    <t xml:space="preserve">JDT2022271000078 </t>
  </si>
  <si>
    <t xml:space="preserve">Izonete Cristina Guiloski </t>
  </si>
  <si>
    <t xml:space="preserve">Avaliação dos efeitos bioquímicos, genéticos e teratogênicos dos herbicidas dicamba e glifosato isolados e em mistura em embriões de Danio rerio </t>
  </si>
  <si>
    <t>041/2023</t>
  </si>
  <si>
    <t>19.862.941-3</t>
  </si>
  <si>
    <t>Rodrigo Arantes Reis</t>
  </si>
  <si>
    <t>PI 01/2023 - SBPC</t>
  </si>
  <si>
    <t>Reunião Anual da SBPC na UFPR 2023</t>
  </si>
  <si>
    <t>042/2023 PDI</t>
  </si>
  <si>
    <t xml:space="preserve">UFP2022251000004 </t>
  </si>
  <si>
    <t xml:space="preserve">CLÁUDIA ELIANA MARINO ZARBIN </t>
  </si>
  <si>
    <t xml:space="preserve">PI 13/2022 - PESQUISA BÁSICA E APLICADA – UNIVERSIDADE FEDERAL DO PARANÁ (UFPR) </t>
  </si>
  <si>
    <t>Tecnologias / Nanotecnologia e Novos Materiais</t>
  </si>
  <si>
    <t>043/2023 PDI</t>
  </si>
  <si>
    <t>JDT2022271000054</t>
  </si>
  <si>
    <t>Andréa Emilia Marques Stinghen</t>
  </si>
  <si>
    <t>Ciências da Saúde</t>
  </si>
  <si>
    <t>Análise do perfil de microRNAs e de vesículas extracelulares circulantes isoladas de pacientes com doença renal crônica</t>
  </si>
  <si>
    <t>044/2023 PDI</t>
  </si>
  <si>
    <t>JDT2022271000044</t>
  </si>
  <si>
    <t>Glaucio Valdameri</t>
  </si>
  <si>
    <t>Ciências da Saúde / Farmácia</t>
  </si>
  <si>
    <t>Identificação e caracterização dos mecanismos bioquímico e molecular de novos inibidores do transportador ABCG2 responsável pela resistência a múltiplas drogas em câncer</t>
  </si>
  <si>
    <t>045/2023 PDI</t>
  </si>
  <si>
    <t>JDT2022271000027</t>
  </si>
  <si>
    <t>Identificação das redes regulatórias mediadas pelo receptor associado à resistência ao tratamento com Tamoxifeno (EphA2), em câncer de mama.</t>
  </si>
  <si>
    <t xml:space="preserve">Ciências Biológicas / Genética Humana e Médica </t>
  </si>
  <si>
    <t>046/2023</t>
  </si>
  <si>
    <t xml:space="preserve">SEN2022191000006 </t>
  </si>
  <si>
    <t>Gilberto Santos Andrade</t>
  </si>
  <si>
    <t xml:space="preserve">Aprimoramento da tecnologia de aplicação e eficiência de inseticidas químicos e biológicos no manejo de Dalbulus maidis (DeLong &amp; Wolcott) (Hemiptera: Cicadellidae) (REDE eixo 3). </t>
  </si>
  <si>
    <t>047/2023</t>
  </si>
  <si>
    <t xml:space="preserve">JDT2022271000056 </t>
  </si>
  <si>
    <t xml:space="preserve">Tiago Santos Telles </t>
  </si>
  <si>
    <t xml:space="preserve">Aspectos econômicos, sociais e ambientais da conservação do solo e da água no Paraná </t>
  </si>
  <si>
    <t>048/2023</t>
  </si>
  <si>
    <t xml:space="preserve">JDT2022271000055 </t>
  </si>
  <si>
    <t xml:space="preserve">Tony Honorato   </t>
  </si>
  <si>
    <t xml:space="preserve">Ações constitutivas do desenvolvimento da educação formal, informal e não formal no município de Piracicaba/SP (1880-1910) e de Londrina/PR (1930-1990) </t>
  </si>
  <si>
    <t>049/2023</t>
  </si>
  <si>
    <t xml:space="preserve">JDT2022271000005 </t>
  </si>
  <si>
    <t xml:space="preserve">Adriana Regina de Jesus </t>
  </si>
  <si>
    <t xml:space="preserve">Ciências Humanas / Geografia /Geografia Humana / Geografia Agrária </t>
  </si>
  <si>
    <t xml:space="preserve">CURRÍCULOS DOS CURSOS DE PEDAGOGIA DAS UNIVERSIDADES ESTADUAIS DO PARANÁ: SEXUALIDADE E GÊNERO ENTRE FRAGMENTAÇÕES, RESISTÊNCIAS E ADESÕES </t>
  </si>
  <si>
    <t>050/2023</t>
  </si>
  <si>
    <t xml:space="preserve"> 19.856.401-0 </t>
  </si>
  <si>
    <t>Alexandre Rossi Paschoal</t>
  </si>
  <si>
    <t>PI 02/2023 - Napi Bioinformática</t>
  </si>
  <si>
    <t>Biotecnologia &amp; Saúde</t>
  </si>
  <si>
    <t>Análises genéticas em crianças e adolescentes infectados
por SARS-CoV-2</t>
  </si>
  <si>
    <t>051/2023</t>
  </si>
  <si>
    <t>20.032.111-1</t>
  </si>
  <si>
    <t>Laurival Antonio Vilas-Boas</t>
  </si>
  <si>
    <t>PI 04/2023</t>
  </si>
  <si>
    <t>X-Meeting 2023 – Congresso Internacional de Bioinformática da AB3C</t>
  </si>
  <si>
    <t>052/2023 PDI</t>
  </si>
  <si>
    <t>20.019.328-8</t>
  </si>
  <si>
    <t>MARIA LUCIA RIBEIRO OKIMOTO</t>
  </si>
  <si>
    <t>PI 03/2023 - NAPI TECNOLOGIA ASSISTIVA</t>
  </si>
  <si>
    <t>Novo Arranjo em Pesquisa e Inovação em Tecnologia Assistiva</t>
  </si>
  <si>
    <t>053/2023 PDI</t>
  </si>
  <si>
    <t>IFPR</t>
  </si>
  <si>
    <t>Angela Maria dos Santos</t>
  </si>
  <si>
    <t>054/2023</t>
  </si>
  <si>
    <t>APC PUCPR</t>
  </si>
  <si>
    <t>Percy Nohama</t>
  </si>
  <si>
    <t>055/2023</t>
  </si>
  <si>
    <t>Fatima Aparecida da Cruz
Padoan</t>
  </si>
  <si>
    <t>056/2023</t>
  </si>
  <si>
    <t>José Aguiomar Foggiatto</t>
  </si>
  <si>
    <t>057/2023</t>
  </si>
  <si>
    <t xml:space="preserve">JDT2022271000077 </t>
  </si>
  <si>
    <t xml:space="preserve">Osvaldo Mitsuyuki Cintho   </t>
  </si>
  <si>
    <t xml:space="preserve">Processamento e Caracterização de Ligas Metálicas Produzidas Por Manufatura Aditiva </t>
  </si>
  <si>
    <t xml:space="preserve">058/2023 </t>
  </si>
  <si>
    <t xml:space="preserve">JDT2022271000015 </t>
  </si>
  <si>
    <t xml:space="preserve">Simone de Fátima Flach </t>
  </si>
  <si>
    <t xml:space="preserve">MENINAS DE LUTA: A PRÁXIS POLÍTICA FEMININA NAS OCUPAÇÕES DE 2016 NA CIDADE DE PONTA GROSSA, PR </t>
  </si>
  <si>
    <t>059/2023</t>
  </si>
  <si>
    <t>UNIOESTE FRANCISCO BELTRÃO</t>
  </si>
  <si>
    <t xml:space="preserve">JDT2022271000010 </t>
  </si>
  <si>
    <t xml:space="preserve">Marcos Aurelio Saquet   </t>
  </si>
  <si>
    <t xml:space="preserve">ALIMENTO E TERRITÓRIO </t>
  </si>
  <si>
    <t>060/2023</t>
  </si>
  <si>
    <t>UNIOESTE TOLEDO</t>
  </si>
  <si>
    <t xml:space="preserve">JDT2022271000003 </t>
  </si>
  <si>
    <t xml:space="preserve">Jandir Ferrera de Lima </t>
  </si>
  <si>
    <t xml:space="preserve">Ciências Sociais Aplicadas / Planejamento Urbano e Regional / Serviços Urbanos e Regionais / Aspectos Econômicos do Planejamento Urbano e Regional </t>
  </si>
  <si>
    <t xml:space="preserve">DESIGUALDADE PRODUTIVA REGIONAL NO SUL DO BRASIL </t>
  </si>
  <si>
    <t>061/2023</t>
  </si>
  <si>
    <t xml:space="preserve">JDT2022271000058 </t>
  </si>
  <si>
    <t xml:space="preserve">Vitor de Cinque Almeida </t>
  </si>
  <si>
    <t xml:space="preserve">Ciências Exatas e da Terra / Química / Química Analítica /Análise de Traços e Química Ambiental </t>
  </si>
  <si>
    <t xml:space="preserve">Desenvolvimento de materiais nanoestruturados para aplicação na fotorredução de CO2 visando a obtenção de combustíveis </t>
  </si>
  <si>
    <t>062/2023</t>
  </si>
  <si>
    <t xml:space="preserve">JDT2022271000053 </t>
  </si>
  <si>
    <t xml:space="preserve">Lucio Cardozo Filho </t>
  </si>
  <si>
    <t>Engenharias / Engenharia Química</t>
  </si>
  <si>
    <t xml:space="preserve">Valorização de plantas alimentícias não convencionais (PANCs) via tecnologia de fluidos pressurizados </t>
  </si>
  <si>
    <t>063/2023</t>
  </si>
  <si>
    <t xml:space="preserve">JDT2022271000017 </t>
  </si>
  <si>
    <t xml:space="preserve">Erika Seki Kioshima Cotica </t>
  </si>
  <si>
    <t xml:space="preserve">Tecnologias / Biotecnologia </t>
  </si>
  <si>
    <t xml:space="preserve">Novos fármacos contra infecções fúngicas: hit to lead guiados por machine learning </t>
  </si>
  <si>
    <t>064/2023</t>
  </si>
  <si>
    <t xml:space="preserve">JDT2022271000068 </t>
  </si>
  <si>
    <t xml:space="preserve">Eliane Gasparino </t>
  </si>
  <si>
    <t>Ciências Agrárias / Zootecnia</t>
  </si>
  <si>
    <t xml:space="preserve">Mecanismos epigenéticos envolvidos com a modulação da expressão gênica e de miRNAs em aves submetidas a diferentes condições ambientais e sua associação com diferentes fenótipos em gerações subsequentes </t>
  </si>
  <si>
    <t>065/2023</t>
  </si>
  <si>
    <t xml:space="preserve">JDT2022271000076 </t>
  </si>
  <si>
    <t xml:space="preserve">Grasiele Scaramal Madrona   </t>
  </si>
  <si>
    <t xml:space="preserve">Ciências Agrárias / Ciência e Tecnologia de Alimentos </t>
  </si>
  <si>
    <t xml:space="preserve">Processo sequencial ecologicamente correto aplicado ao resíduo do fruto da palmeira juçara (Euterpe Edulis Mart.) para obtenção de compostos bioativos </t>
  </si>
  <si>
    <t>066/2023</t>
  </si>
  <si>
    <t xml:space="preserve">JDT2022271000029 </t>
  </si>
  <si>
    <t xml:space="preserve">Vania de Fatima Matias de Souza   </t>
  </si>
  <si>
    <t xml:space="preserve">Análise do contexto bioecológico no desenvolvimento motor de crianças com transtorno do desenvolvimento da coordenação ou baixa competência motora </t>
  </si>
  <si>
    <t>067/2023</t>
  </si>
  <si>
    <t xml:space="preserve">JDT2022271000075 </t>
  </si>
  <si>
    <t xml:space="preserve">CREMILDE APARECIDA TRINDADE RADOVANOVIC </t>
  </si>
  <si>
    <t xml:space="preserve">Desenvolvimento e validação de protótipo de aplicativo móvel para avaliar e monitorar o processo de cicatrização de lesões por pressão </t>
  </si>
  <si>
    <t>068/2023</t>
  </si>
  <si>
    <t>JDT2022271000009</t>
  </si>
  <si>
    <t>Rosangela Bergamasco</t>
  </si>
  <si>
    <t>Desenvolvimento de bioadsorventes (resíduos agroindustriais) inovadores através da síntese verde e nanopartículas metálicas que promovam a recuperação ambiental</t>
  </si>
  <si>
    <t>069/2023</t>
  </si>
  <si>
    <t xml:space="preserve">JDT2022271000072 </t>
  </si>
  <si>
    <t xml:space="preserve">Oscar de Oliveria Santos Junior </t>
  </si>
  <si>
    <t xml:space="preserve">Ciências Exatas e da Terra /Química /Química Analítica </t>
  </si>
  <si>
    <t xml:space="preserve">Utilização de resíduos da indústria de suco de laranja na síntese de revestimento comestível para frutas </t>
  </si>
  <si>
    <t>070/2023</t>
  </si>
  <si>
    <t xml:space="preserve">JDT2022271000026 </t>
  </si>
  <si>
    <t xml:space="preserve">Idemir Citadin </t>
  </si>
  <si>
    <t>Ciências Agrárias /Agronomia / Fitotecnia</t>
  </si>
  <si>
    <t>ATIVIDADE DE ENZIMAS DO METABOLISMO DE CARBOIDRATOS ATUANTES NA RELAÇÃO FONTE E DRENO DE PESSEGUEIROS SOB DIFERENTES PORTA-ENXERTOS CLONAIS EM CONDIÇÕES DE INVERNO AMENO</t>
  </si>
  <si>
    <t>071/2023</t>
  </si>
  <si>
    <t xml:space="preserve">JDT2022271000061 </t>
  </si>
  <si>
    <t xml:space="preserve">João Luiz Kovaleski </t>
  </si>
  <si>
    <t xml:space="preserve">Tecnologias / Desenvolvimento Tecnológico e Industrial </t>
  </si>
  <si>
    <t xml:space="preserve">PROCESSO DE TRANSFORMAÇÃO DIGITAL NAS PMEs: ROADMAP BASEADO NA MATURIDADE DA INFLUÊNCIA DA TRANSFERÊNCIA DE TECNOLOGIA NA INDÚSTRIA 4.0 </t>
  </si>
  <si>
    <t>072/2023</t>
  </si>
  <si>
    <t xml:space="preserve">JDT2022271000057 </t>
  </si>
  <si>
    <t xml:space="preserve">Giane Gonçalves Lenzi   </t>
  </si>
  <si>
    <t>Tecnologias / Desenvolvimento Tecnológico e Industrial / Desenvolvimento Tecnológico e Industrial</t>
  </si>
  <si>
    <t xml:space="preserve">PRODUÇÃO DE ENERGIA VIA REDUÇÃO DO CO2: ECONOMIA CIRCULAR </t>
  </si>
  <si>
    <t>073/2023</t>
  </si>
  <si>
    <t xml:space="preserve">JDT2022271000011 </t>
  </si>
  <si>
    <t xml:space="preserve">Ana Maria Eyng </t>
  </si>
  <si>
    <r>
      <rPr>
        <sz val="10"/>
        <rFont val="Arial Narrow"/>
        <charset val="1"/>
      </rPr>
      <t xml:space="preserve">ABORDAGEM INTERSECCIONAL DA INOVAÇÃO SOCIAL NA GARANTIA DO DIREITO À EDUCAÇÃO E À SAÚDE DA INFÂNCIA EM CONTEXTOS DE POBREZA INFANTIL Ana Maria Eyng  </t>
    </r>
    <r>
      <rPr>
        <sz val="10"/>
        <rFont val="SimSun"/>
        <charset val="1"/>
      </rPr>
      <t></t>
    </r>
    <r>
      <rPr>
        <sz val="10"/>
        <rFont val="Arial Narrow"/>
        <charset val="1"/>
      </rPr>
      <t xml:space="preserve">   </t>
    </r>
  </si>
  <si>
    <t>074/2023</t>
  </si>
  <si>
    <t xml:space="preserve">JDT2022271000040 </t>
  </si>
  <si>
    <t xml:space="preserve">Danielle Anne Pamplona </t>
  </si>
  <si>
    <t xml:space="preserve">Autorregulação das empresas de tecnologia: limites e desafios para a proteção dos direitos humanos e de crianças e adolescentes na era digital. </t>
  </si>
  <si>
    <t>075/2023</t>
  </si>
  <si>
    <t xml:space="preserve">JDT2022271000016 </t>
  </si>
  <si>
    <t xml:space="preserve">Mario Prokopiuk </t>
  </si>
  <si>
    <t xml:space="preserve">Monitoramento de substâncias farmacêuticas no esgoto como ferramenta de suporte à saúde pública e a políticas urbanas </t>
  </si>
  <si>
    <t>076/2023</t>
  </si>
  <si>
    <t xml:space="preserve">JDT2022271000013 </t>
  </si>
  <si>
    <t>Jelson Roberto de Oliveira</t>
  </si>
  <si>
    <t>Dos direitos humanos aos direitos da natureza: as contribuições de Hans Jonas para a responsabilidade ecológica</t>
  </si>
  <si>
    <t>077/2023</t>
  </si>
  <si>
    <t xml:space="preserve">JDT2022271000059 </t>
  </si>
  <si>
    <t xml:space="preserve">Nathan Mendes </t>
  </si>
  <si>
    <t xml:space="preserve">Desenvolvimento de uma Metodologia Robusta para Estudo de Estratégias de Ventilação Inteligente em Edificações </t>
  </si>
  <si>
    <t>078/2023</t>
  </si>
  <si>
    <t xml:space="preserve">JDT2022271000022 </t>
  </si>
  <si>
    <t xml:space="preserve">Ivair Aparecido dos Santos   </t>
  </si>
  <si>
    <t xml:space="preserve">Multiferroicos magnetoelétricos: desenvolvimento e aprimoramento de conversores inteligentes e altamente eficientes para a coleta de energia limpa e renovável </t>
  </si>
  <si>
    <t>079/2023</t>
  </si>
  <si>
    <t xml:space="preserve">JDT2022271000031 </t>
  </si>
  <si>
    <t xml:space="preserve">Gelson Biscaia de Souza </t>
  </si>
  <si>
    <t xml:space="preserve">Ciências Exatas e da Terra / Física / Física da Matéria Condensada /Superfícies e Interfaces; Películas e Filamentos /Superfícies e Interfaces; Películas e Filamentos </t>
  </si>
  <si>
    <t xml:space="preserve">EVOLUÇÃO TÉRMICA EM CONDIÇÕES EXTREMAS DE SUPERFÍCIES DE SUPERLIGAS DE NÍQUEL MODIFICADAS POR PLASMA </t>
  </si>
  <si>
    <t>080/2023</t>
  </si>
  <si>
    <t>JDT2022271000034</t>
  </si>
  <si>
    <t>Claudia Tania Picinin</t>
  </si>
  <si>
    <t xml:space="preserve">Engenharias / Engenharia de Produção </t>
  </si>
  <si>
    <t>TRABALHO HUMANO NA INDÚSTRIA 4.0: COMPARAÇÃO DAS PERCEPÇÕES DE GESTORES EMPRESARIAIS E PROFISSIONAIS ACADÊMICOS QUANTO AS COMPETÊNCIAS DOS TRABALHADORES, NOS PAÍSES PARCEIROS DESTA PESQUISA</t>
  </si>
  <si>
    <t>081/2023</t>
  </si>
  <si>
    <t xml:space="preserve">JDT2022271000024 </t>
  </si>
  <si>
    <t xml:space="preserve">José Abramo Marchese   </t>
  </si>
  <si>
    <t xml:space="preserve">Tecnologias / Nanotecnologia e Novos Materiais </t>
  </si>
  <si>
    <t xml:space="preserve">DESENVOLVIMENTO DE NANOESTRUTURAS CONTENDO EXTRATO DE Artemisia annua L. A PARTIR DE PLANTAS SELECIONADAS COM ALTO TEOR DE ARTEMISININA </t>
  </si>
  <si>
    <t>082/2023</t>
  </si>
  <si>
    <t xml:space="preserve">JDT2022271000008 </t>
  </si>
  <si>
    <t>Dantielli Assumpção Garci</t>
  </si>
  <si>
    <t xml:space="preserve">A(s) gramática(s) dos corpos-mulheres, corpos-femininos na contemporaneidade e no ciberespaço </t>
  </si>
  <si>
    <t>083/2023</t>
  </si>
  <si>
    <t xml:space="preserve">AMA2022171000016 </t>
  </si>
  <si>
    <t xml:space="preserve">Fabricius Maia Chaves Bicalho Domingos </t>
  </si>
  <si>
    <t>Ciências Biológicas / Zoologia /Zoologia Aplicada</t>
  </si>
  <si>
    <t>Mudanças climáticas e a sociobiodiversidade amazônica: perspectivas da herpetofauna</t>
  </si>
  <si>
    <t>084/2023</t>
  </si>
  <si>
    <t xml:space="preserve">BOS2022211000002 </t>
  </si>
  <si>
    <t xml:space="preserve">André Schneider de Oliveira </t>
  </si>
  <si>
    <t xml:space="preserve">CP 16/2022 - PROGRAMA DE BOLSAS FUNDAÇÃO ARAUCÁRIA &amp; BOSCH </t>
  </si>
  <si>
    <t>Programa de bolsas UTFPR e Robert Bosch - 2022-2</t>
  </si>
  <si>
    <t>085/2023</t>
  </si>
  <si>
    <t>BOS2022211000003</t>
  </si>
  <si>
    <t xml:space="preserve">Fernando Deschamps </t>
  </si>
  <si>
    <t xml:space="preserve">Digitalização da Manufatura na Bosch Curitiba - Tecnologia &amp; Agilidade </t>
  </si>
  <si>
    <t>086/2023 PDI</t>
  </si>
  <si>
    <t>UNILA</t>
  </si>
  <si>
    <t xml:space="preserve">JDT2022271000080 </t>
  </si>
  <si>
    <t xml:space="preserve">Caroline Da Costa Silva Gonçalves </t>
  </si>
  <si>
    <t xml:space="preserve">Implementação de métodos oficiais e validação de métodos alternativos para análises de leite e derivados </t>
  </si>
  <si>
    <t>087/2023</t>
  </si>
  <si>
    <t xml:space="preserve">JDT2022271000047 </t>
  </si>
  <si>
    <t xml:space="preserve">MARCOS RAFAEL NANNI   </t>
  </si>
  <si>
    <t xml:space="preserve">Desenvolvimento de modelos espectrorradiométricos para caracterização fisiológica, fenotípica e agronômica da soja como tecnologia para mitigação de impactos decorrentes da seca </t>
  </si>
  <si>
    <t>088/2023 PDI</t>
  </si>
  <si>
    <t xml:space="preserve">JDT2022271000025 </t>
  </si>
  <si>
    <t xml:space="preserve">Rodrigo Minetto </t>
  </si>
  <si>
    <t>Aplicação de Redes Neurais Profundas para Classificação de Imagens de sensoriamento remoto para Monitoramento da Disseminação de Pinos no Ecossistema dos Campos Gerais</t>
  </si>
  <si>
    <t>Coordenador desistiu do projeto</t>
  </si>
  <si>
    <t>089/2023</t>
  </si>
  <si>
    <t>UNIOESTE FOZ DO IGUAÇU</t>
  </si>
  <si>
    <t xml:space="preserve">JDT2022271000074 </t>
  </si>
  <si>
    <t xml:space="preserve">Marcos Augusto Moraes Arcoverde   </t>
  </si>
  <si>
    <t>ANÁLISE ESPACIAL DE AGRAVOS DE IMPORTÂNCIA EPIDEMIOLÓGICA PARA O ESTADO DO PARANÁ</t>
  </si>
  <si>
    <t>090/2023 PDI</t>
  </si>
  <si>
    <t>JDT2022271000028</t>
  </si>
  <si>
    <t>Marcio Eduardo Vidotti Miyata</t>
  </si>
  <si>
    <t>Biosensor eletroquímico para a detecção não-invasiva de um fator de crescimento associado ao adenocarcinoma de pulmão</t>
  </si>
  <si>
    <t>091/2023 PDI</t>
  </si>
  <si>
    <t xml:space="preserve">JDT2022271000042 </t>
  </si>
  <si>
    <t xml:space="preserve">Graciela Ines Bolzon de Muniz   </t>
  </si>
  <si>
    <t xml:space="preserve">Ciências Agrárias /Recursos Florestais e Engenharia Florestal </t>
  </si>
  <si>
    <t xml:space="preserve">CARACTERIZAÇÃO E DISCRIMINAÇÃO DE MADEIRAS DE ESPÉCIES FLORESTAIS NO BIOMA MATA ATLÂNTICA BASEADO EM ESPECTROSCOPIA VIS/NIR E INTELIGÊNCIA ARTIFICIAL </t>
  </si>
  <si>
    <t>092/2023 PDI</t>
  </si>
  <si>
    <t xml:space="preserve">JDT2022271000033 </t>
  </si>
  <si>
    <t xml:space="preserve">Luciana Porto de Souza Vandenberghe </t>
  </si>
  <si>
    <t xml:space="preserve">Engenharias /Engenharia Química /Processos Industriais de Engenharia Química / Processos Bioquímicos </t>
  </si>
  <si>
    <t xml:space="preserve">Valorização de Subprodutos e Resíduos das Cadeias da Soja e Milho na Produção de Bioplásticos – PRO-Bioplastic </t>
  </si>
  <si>
    <t>093/2023 PDI</t>
  </si>
  <si>
    <t xml:space="preserve">JDT2022271000045 </t>
  </si>
  <si>
    <t>Maikon Di Domenico</t>
  </si>
  <si>
    <t>Desvendando a diversidade escondida de peixes criptobênticos no Complexo Estuarino de Paranaguá com futuros cidadãos cientistas</t>
  </si>
  <si>
    <t>094/2023 PDI</t>
  </si>
  <si>
    <t xml:space="preserve">JDT2022271000070 </t>
  </si>
  <si>
    <t>Isabela Galarda Varassin</t>
  </si>
  <si>
    <t>Efeitos da estrutura da paisagem nos serviços ecossistêmicos: controle de pragas agrícolas por aves</t>
  </si>
  <si>
    <t>095/2023</t>
  </si>
  <si>
    <t xml:space="preserve">UCR2022051000026 </t>
  </si>
  <si>
    <t xml:space="preserve">Raquel Pasternak Glitz Kowalski </t>
  </si>
  <si>
    <t>CP 09/2022 - PROGRAMA DE ACOLHIDA A CIENTISTAS UCRANIANOS</t>
  </si>
  <si>
    <t xml:space="preserve">PROJETO CONNECT </t>
  </si>
  <si>
    <t>096/2023 PDI</t>
  </si>
  <si>
    <t xml:space="preserve">JDT2022271000069 </t>
  </si>
  <si>
    <t>Rilton Alves de Freitas</t>
  </si>
  <si>
    <t>Ciências Exatas e da Terra</t>
  </si>
  <si>
    <t>Desenvolvimento de bioinsumos para integrar manejo de pragas e doenças em cultivo convencional e orgânico</t>
  </si>
  <si>
    <t>097/2023 PDI</t>
  </si>
  <si>
    <t xml:space="preserve">JDT2022271000049 </t>
  </si>
  <si>
    <t xml:space="preserve">Angelica Beate Winter Boldt   </t>
  </si>
  <si>
    <t>098/2023 PDI</t>
  </si>
  <si>
    <t xml:space="preserve">JDT2022271000036 </t>
  </si>
  <si>
    <t>Tobias Bernward Bleninge</t>
  </si>
  <si>
    <t xml:space="preserve">Monitoramento dos impactos de painéis fotovoltaicos na qualidade da água de reservatórios </t>
  </si>
  <si>
    <t>099/2023 PDI</t>
  </si>
  <si>
    <t xml:space="preserve">JDT2022271000038 </t>
  </si>
  <si>
    <t xml:space="preserve">Daniela Leme   </t>
  </si>
  <si>
    <t xml:space="preserve">Contribuições para a sustentabilidade de produtos químicos: proposta de nova estratégia integrada de testes in silico-in vitro para avaliação de desregulação endócrina química </t>
  </si>
  <si>
    <t>100/2023</t>
  </si>
  <si>
    <t xml:space="preserve">JDT2022271000035 </t>
  </si>
  <si>
    <t>Cristina Aparecida Jark Stern</t>
  </si>
  <si>
    <t>A modulação da síntese de neuroesteroides pelo canabidiol: uma nova estratégia terapêutica para o transtorno do estresse pós-traumático</t>
  </si>
  <si>
    <t>101/2023 PDI</t>
  </si>
  <si>
    <t xml:space="preserve">JDT2022271000021 </t>
  </si>
  <si>
    <t xml:space="preserve">Marcio Fernando Bergamini   </t>
  </si>
  <si>
    <t xml:space="preserve">Imunosensores eletroquímicos no combate ao Aedes Aegypti: uma alternativa de baixo custo para triagem clínica de doenças negligenciadas. </t>
  </si>
  <si>
    <t>102/2023</t>
  </si>
  <si>
    <t xml:space="preserve">JDT2022271000060 </t>
  </si>
  <si>
    <t xml:space="preserve">Angelo Marcelo Tusset </t>
  </si>
  <si>
    <t>Engenharias</t>
  </si>
  <si>
    <t>PRODUÇÃO OTIMIZADA DE BIOGÁS COM ROTEIRIZAÇÃO DINÂMICA: UMA PROPOSTA DE MODELO MATEMÁTICO</t>
  </si>
  <si>
    <t>103/2023</t>
  </si>
  <si>
    <t xml:space="preserve">JDT2022271000062 </t>
  </si>
  <si>
    <t xml:space="preserve">César de Castro Martins </t>
  </si>
  <si>
    <t xml:space="preserve">Ciências Exatas e da Terra / Oceanografia / Oceanografia Química </t>
  </si>
  <si>
    <t xml:space="preserve">Plantas de manguezais como filtro ambiental de hidrocarbonetos policíclicos aromáticos (HPAs) distribuídos em sedimento, água e atmosfera: estratégias de avaliação in situ e diagnóstico ambiental </t>
  </si>
  <si>
    <t>104/2023</t>
  </si>
  <si>
    <t xml:space="preserve">JDT2022271000012 </t>
  </si>
  <si>
    <t xml:space="preserve">Rafael Deminice   </t>
  </si>
  <si>
    <t xml:space="preserve">Exercício resistido como tratamento da caquexia do cancer: um estudo dos mecanismos envolvidos usando abordagem translacional </t>
  </si>
  <si>
    <t>105/2023</t>
  </si>
  <si>
    <t xml:space="preserve">JDT2022271000067 </t>
  </si>
  <si>
    <t xml:space="preserve">Ana Cristina de Albuquerque   </t>
  </si>
  <si>
    <t>Ciências Sociais Aplicadas / Ciência da Informação</t>
  </si>
  <si>
    <t xml:space="preserve">RELAÇÕES CLASSIFICATÓRIAS E REDE CONCEITUAL REFERENTE A PESSOAS NEGRAS EM CATÁLOGOS DE MUSEUS BRASILEIROS </t>
  </si>
  <si>
    <t>106/2023</t>
  </si>
  <si>
    <t xml:space="preserve">NIT2022221000011 </t>
  </si>
  <si>
    <t xml:space="preserve">Daniel Teotonio do Nascimento </t>
  </si>
  <si>
    <t xml:space="preserve">CP 17/2022 - PROGRAMA DE APOIO À MANUTENÇÃO E CONSOLIDAÇÃO DE NÚCLEOS DE INOVAÇÃO TECNOLÓGICA/AGÊNCIAS DE INOVAÇÃO NO ESTADO DO PARANÁ </t>
  </si>
  <si>
    <t xml:space="preserve">MANUTENÇÃO E FORTALECIMENTO DA POLÍTICA DE INOVAÇÃO DO NIT-UNILA </t>
  </si>
  <si>
    <t>107/2023</t>
  </si>
  <si>
    <t xml:space="preserve">JDT2022271000051 </t>
  </si>
  <si>
    <t xml:space="preserve">Reginaldo Ferreira Santos </t>
  </si>
  <si>
    <t>Ciências Agrárias/ Engenharia Agrícola / Máquinas e Implementos Agrícolas</t>
  </si>
  <si>
    <t xml:space="preserve">Conversão do Motor a Combustão de um Trator Agrícola para Elétrico </t>
  </si>
  <si>
    <t>108/2023 PDI</t>
  </si>
  <si>
    <t xml:space="preserve">JDT2022271000037 </t>
  </si>
  <si>
    <t xml:space="preserve">Ciro Alberto de Oliveira Ribeiro   </t>
  </si>
  <si>
    <t xml:space="preserve">Nova abordagem para avaliação do papel de poluentes orgânicos no prognóstico do câncer: Inovação metodológica e saúde humana </t>
  </si>
  <si>
    <t>109/2023</t>
  </si>
  <si>
    <t xml:space="preserve">JDT2022271000014 </t>
  </si>
  <si>
    <t xml:space="preserve">Katya Kozicki   </t>
  </si>
  <si>
    <t xml:space="preserve">Ciências Sociais Aplicadas / Direito / Direito Público / Direito Constitucional </t>
  </si>
  <si>
    <t xml:space="preserve">Impacto Transformador do Sistema Interamericano de Direitos Humanos na Promoção da Igualdade de Gênero: estudo dos casos de Brasil e México </t>
  </si>
  <si>
    <t>110/2023 PDI</t>
  </si>
  <si>
    <t>UFPR</t>
  </si>
  <si>
    <t xml:space="preserve">UCR2022051000027 </t>
  </si>
  <si>
    <t xml:space="preserve">Danielle Annoni </t>
  </si>
  <si>
    <t>Migrações Internacionais e Desenvolvimento Humano no Contexto do Desenvolvimento Sustentável</t>
  </si>
  <si>
    <t>111/2023</t>
  </si>
  <si>
    <t>JDT2022271000030</t>
  </si>
  <si>
    <t>Najeh Maissar Khalil</t>
  </si>
  <si>
    <t>MAPEAMENTO DE VARIANTES GENÉTICAS RELACIONADAS AO CÂNCER E O IMPACTO DELAS NA INTERAÇÃO COM FÁRMACOS ANTITUMORAIS.</t>
  </si>
  <si>
    <t>112/2023 PDI</t>
  </si>
  <si>
    <t xml:space="preserve">UFP2022251000032 </t>
  </si>
  <si>
    <t xml:space="preserve">Graciela Ines Bolzon de Muniz </t>
  </si>
  <si>
    <t>Compósitos poliméricos multifuncionais à base de nanocelulose/nanoquitosana como plataforma tecnológica para o desenvolvimento de novos produtos</t>
  </si>
  <si>
    <t>113/2023 PDI</t>
  </si>
  <si>
    <t xml:space="preserve">UFP2022251000027 </t>
  </si>
  <si>
    <t xml:space="preserve">Cícero Naves de Ávila Neto </t>
  </si>
  <si>
    <t>Melhoria das propriedades físico-químicas do bio-óleo através de hidrodesoxigenação catalítica heterogênea</t>
  </si>
  <si>
    <t>114/2023 PDI</t>
  </si>
  <si>
    <t>FIOTEC/FIOCRUZ</t>
  </si>
  <si>
    <t xml:space="preserve">JDT2022271000002 </t>
  </si>
  <si>
    <t>Paulo Costa Carvalho</t>
  </si>
  <si>
    <t>Ciências Biológicas / Biologia Geral</t>
  </si>
  <si>
    <t>DiagnoProt 2.0: Diagnóstico de bactérias resistentes por espectrometria de massas e inteligência artificial</t>
  </si>
  <si>
    <t>115/2023</t>
  </si>
  <si>
    <t xml:space="preserve">PBT2022291000008 </t>
  </si>
  <si>
    <t>CP 23/2022 - PROGRAMA INSTITUCIONAL BOLSA-TÉCNICO</t>
  </si>
  <si>
    <t>Programa Institucional de Bolsa-Técnico para a CMLP/UEL</t>
  </si>
  <si>
    <t>116/2023</t>
  </si>
  <si>
    <t xml:space="preserve">UEM </t>
  </si>
  <si>
    <t xml:space="preserve">UCR2022131000013 </t>
  </si>
  <si>
    <t xml:space="preserve">Crishna Mirella de Andrade Correa </t>
  </si>
  <si>
    <t>117/2023</t>
  </si>
  <si>
    <t xml:space="preserve">PBT2022291000013 </t>
  </si>
  <si>
    <t xml:space="preserve">Osvaldo Mitsuyuki Cintho </t>
  </si>
  <si>
    <t xml:space="preserve">PROGRAMA INSTITUCIONAL BOLSA TÉCNICO DO CLABMU - UEPG </t>
  </si>
  <si>
    <t>118/2023</t>
  </si>
  <si>
    <t xml:space="preserve">JDT2022271000039 </t>
  </si>
  <si>
    <t xml:space="preserve">Paulo Vitor Farago </t>
  </si>
  <si>
    <t xml:space="preserve">DESENVOLVIMENTO TECNOLÓGICO, CARACTERIZAÇÃO E AVALIAÇÃO IN VITRO E IN VIVO DE COMPÓSITO DE HIDROXIAPATITA E CAPSAICINA PARA USO EM GÉIS CLAREADORES DENTAIS </t>
  </si>
  <si>
    <t>119/2023 PDI</t>
  </si>
  <si>
    <t xml:space="preserve">JDT2022271000073 </t>
  </si>
  <si>
    <t xml:space="preserve">Izabel Cristina Riegel Vidotti Miyata </t>
  </si>
  <si>
    <t>Nova tecnologia de pirólise de resíduos das cadeias sucroalcoleiras e de papel e celulose para a obtenção de produtos de alto valor agregado: biocarvão condutor e bio-óleo combustível</t>
  </si>
  <si>
    <t>120/2023 PDI</t>
  </si>
  <si>
    <t xml:space="preserve">JDT2022271000023 </t>
  </si>
  <si>
    <t>Thalita Gorban Ferreira Giglio</t>
  </si>
  <si>
    <t>PROPOSTA DE MORADIA PARA PESSOAS EM SITUAÇÃO DE VULNERABILIDADE COM O USO DE TECNOLOGIA DE IMPRESSÃO 3D EM MATERIAIS CIMENTÍCIOS: ADEQUAÇÃO PARA OBTENÇÃO DAS CONDIÇÕES MÍNIMAS DE DESEMPENHO TÉRMICO</t>
  </si>
  <si>
    <t>121/2023</t>
  </si>
  <si>
    <t>JDT2022271000050</t>
  </si>
  <si>
    <t>Fabrício William de Ávila</t>
  </si>
  <si>
    <t>Ciências Agrárias / Agronomia</t>
  </si>
  <si>
    <t>Erva mate consorciada com araucária enxertada em um sistema silvipastoril: aspectos agroecológicos e de sustentabilidade</t>
  </si>
  <si>
    <t>122/2023</t>
  </si>
  <si>
    <t xml:space="preserve">JDT2022271000019 </t>
  </si>
  <si>
    <t>Eder Carlos Ferreira de Souza</t>
  </si>
  <si>
    <t xml:space="preserve">Tecnologias / Tecnologias para o Desenvolvimento Sustentável </t>
  </si>
  <si>
    <t>DESENVOLVIMENTO DE MATERIAIS HETEROESTRUTURADOS PARA APLICAÇÃO EM FOTO(ELETRO)CATÁLISE AMBIENTAL</t>
  </si>
  <si>
    <t>123/2023</t>
  </si>
  <si>
    <t xml:space="preserve">JDT2022271000079 </t>
  </si>
  <si>
    <t xml:space="preserve">Fernando de Brito Alves </t>
  </si>
  <si>
    <t>DEMOCRACIA DAS SEXUALIDADES: O ACESSO À JUSTIÇA, AS SEXUALIDADES DIVERGENTES E OS DIREITOS HUMANOS NO PARANÁ</t>
  </si>
  <si>
    <t>124/2023</t>
  </si>
  <si>
    <t xml:space="preserve">JDT2022271000007 </t>
  </si>
  <si>
    <t xml:space="preserve">Weferson Junio da Graça   </t>
  </si>
  <si>
    <t>Ciências Biológicas</t>
  </si>
  <si>
    <t>Delimitação de áreas prioritárias para conservação de peixes em águas interiores do Estado do Paraná</t>
  </si>
  <si>
    <t>125/2023</t>
  </si>
  <si>
    <t xml:space="preserve">INT2022281000007 </t>
  </si>
  <si>
    <t xml:space="preserve">Sulany Silveira dos Santos </t>
  </si>
  <si>
    <t xml:space="preserve">CP 22/2022 - PROGRAMA DE APOIO AO FOMENTO E CONSOLIDAÇÃO DA POLÍTICA DE INTERNACIONALIZAÇÃO DAS IEES DO ESTADO DO PARANÁFOMENTO À POLÍTICA DE INTERNACIONALIZAÇÃO DA UNICENTRO </t>
  </si>
  <si>
    <t>EXPANSÃO E FORTALECIMENTO DA INTERNACIONALIZAÇÃO DA PESQUISA EM PÓS-GRADUAÇÃO NA UEPG</t>
  </si>
  <si>
    <t>126/2023</t>
  </si>
  <si>
    <t xml:space="preserve">INT2022281000001 </t>
  </si>
  <si>
    <t xml:space="preserve">Rafael Mattiello </t>
  </si>
  <si>
    <t>Programa de Internacionalização da Unioeste</t>
  </si>
  <si>
    <t>127/2023</t>
  </si>
  <si>
    <t xml:space="preserve">INT2022281000004 </t>
  </si>
  <si>
    <t xml:space="preserve">CIBELE KRAUSE LEMKE </t>
  </si>
  <si>
    <t>FOMENTO À POLÍTICA DE INTERNACIONALIZAÇÃO DA UNICENTRO</t>
  </si>
  <si>
    <t>128/2023 PDI</t>
  </si>
  <si>
    <t xml:space="preserve">NIT2022221000008 </t>
  </si>
  <si>
    <t>Andrea Rodrigues Avila</t>
  </si>
  <si>
    <t>Consolidação da ANNI: impulsionando a difusão da inovação em Saúde na Fiocruz Paraná</t>
  </si>
  <si>
    <t>129/2023</t>
  </si>
  <si>
    <t>INT2022281000005</t>
  </si>
  <si>
    <t>Viviane Aparecida Bagio Furtoso</t>
  </si>
  <si>
    <t xml:space="preserve">Relações Internacionais </t>
  </si>
  <si>
    <t>UEL mais internacional - revisão e institucionalização das ações de internacionalização</t>
  </si>
  <si>
    <t>130/2023</t>
  </si>
  <si>
    <t>UFFS</t>
  </si>
  <si>
    <t xml:space="preserve">PBT2022291000009 </t>
  </si>
  <si>
    <t xml:space="preserve">Clevison Luiz Giacobbo </t>
  </si>
  <si>
    <t>Programa de Bolsa-Técnico de laboratórios multiusuários do Programa de Pós-graduação em Saúde, Bem-estar e Produção Animal Sustentável na Fronteira Sul.</t>
  </si>
  <si>
    <t>131/2023</t>
  </si>
  <si>
    <t xml:space="preserve">PBT2022291000015 </t>
  </si>
  <si>
    <t xml:space="preserve">Douglas Cardoso Dragunski   </t>
  </si>
  <si>
    <t xml:space="preserve">Programa de Apoio a Laboratórios -Bolsa-Técnico/Unioeste </t>
  </si>
  <si>
    <t>132/2023 PDI</t>
  </si>
  <si>
    <t>MAR BRASIL</t>
  </si>
  <si>
    <t>BOT2021241000001</t>
  </si>
  <si>
    <t xml:space="preserve">Allan Paul Krelling </t>
  </si>
  <si>
    <t>PI 27/2021 - TEIA DE SOLUÇÕES: CAMP OCEANO Fundação Grupo Boticário de Proteção à Natureza e a Fundação Araucária de Apoio ao Desenvolvimento Científico e Tecnológico do Paraná</t>
  </si>
  <si>
    <t>Polímera: criando uma cadeia produtiva solidária para o plástico interceptado e recuperado do mar.</t>
  </si>
  <si>
    <t>133/2023 PDI</t>
  </si>
  <si>
    <t xml:space="preserve">UFP2022251000006 </t>
  </si>
  <si>
    <t xml:space="preserve">Alessandro Jefferson Sato </t>
  </si>
  <si>
    <t xml:space="preserve">Inovação do agronegócio brasileiro com cultivo de lúpulo </t>
  </si>
  <si>
    <t>134/2023 PDI</t>
  </si>
  <si>
    <t xml:space="preserve">UFP2022251000024 </t>
  </si>
  <si>
    <t xml:space="preserve">Ciro Alberto de Oliveira Ribeiro </t>
  </si>
  <si>
    <t>Inovação tecnológica aplicada na avaliação da qualidade da água e educação científica, como peças-chaves importantes para o desenvolvimento sustentável - ITEC</t>
  </si>
  <si>
    <t>135/2023 PDI</t>
  </si>
  <si>
    <t xml:space="preserve">COM2023041000002 </t>
  </si>
  <si>
    <t>Marli de Lourdes Verni</t>
  </si>
  <si>
    <t xml:space="preserve">PI 06/2023 - REGULAMENTAÇÃO DO PROGRAMA DE ESTRUTURAÇÃO E IMPLEMENTAÇÃO DO CENTRO DE INOVAÇÃO DO COMÉRCIO </t>
  </si>
  <si>
    <t xml:space="preserve">ESTRUTURAÇÃO E IMPLEMENTAÇÃO DO CENTRO DE INOVAÇÃO DO COMÉRCIO DE LONDRINA. </t>
  </si>
  <si>
    <t>136/2023</t>
  </si>
  <si>
    <t xml:space="preserve">INT2022281000002 </t>
  </si>
  <si>
    <t xml:space="preserve">Renato Leão Rego </t>
  </si>
  <si>
    <t>Relações Internacionais</t>
  </si>
  <si>
    <t xml:space="preserve">A UEM no mundo e o mundo na UEM – consolidando a internacionalização </t>
  </si>
  <si>
    <t>137/2023</t>
  </si>
  <si>
    <t>FAPEU</t>
  </si>
  <si>
    <t>20.220.194-6</t>
  </si>
  <si>
    <t>Ivair Aparecido dos Santos</t>
  </si>
  <si>
    <t>PI 05/2023 - NAPI ENERGIA ZERO CARBONO (EZC)</t>
  </si>
  <si>
    <t>Napi Energia Zero Carbono</t>
  </si>
  <si>
    <t>138/2023 PDI</t>
  </si>
  <si>
    <t>Luiz Gustavo Davanse da Silveira</t>
  </si>
  <si>
    <t>139/2023</t>
  </si>
  <si>
    <t>Diogo Zampieri Montanher</t>
  </si>
  <si>
    <t>140/2023</t>
  </si>
  <si>
    <t>FUNTEF PR / IFPR</t>
  </si>
  <si>
    <t>Eduardo Augusto Castelli Astrath</t>
  </si>
  <si>
    <t>141/2023 PDI</t>
  </si>
  <si>
    <t>FAU</t>
  </si>
  <si>
    <t>Valdirlei Fernandes Freitas</t>
  </si>
  <si>
    <t>142/2023</t>
  </si>
  <si>
    <t>FAUEL</t>
  </si>
  <si>
    <t>Alexandre Urbano</t>
  </si>
  <si>
    <t>143/2023</t>
  </si>
  <si>
    <t>20.220.599-2</t>
  </si>
  <si>
    <t>Halley Caixeta de Oliveira</t>
  </si>
  <si>
    <t>PI 08/2023 - NAPI BIODIVERSIDADE - RECURSOS GENÉTICOS E BIOTECNOLOGIA</t>
  </si>
  <si>
    <t>NAPI Biodiversidade: Recursos Genéticos e Biotecnologia</t>
  </si>
  <si>
    <t>144/2023</t>
  </si>
  <si>
    <t>Lindamir Hernandez Pastorini</t>
  </si>
  <si>
    <t>145/2023</t>
  </si>
  <si>
    <t xml:space="preserve">Alexandre Oliveira Fernandes da Silva </t>
  </si>
  <si>
    <t>146/2023</t>
  </si>
  <si>
    <t>UEPG</t>
  </si>
  <si>
    <t>Jesiane Stefania da Silva Batista</t>
  </si>
  <si>
    <t>147/2023</t>
  </si>
  <si>
    <t>UNIOESTE</t>
  </si>
  <si>
    <t>Fabiana Gisele da Silva Pinto</t>
  </si>
  <si>
    <t>148/2023</t>
  </si>
  <si>
    <t>Paulo Roberto Da Silva</t>
  </si>
  <si>
    <t>149/2023 PDI</t>
  </si>
  <si>
    <t xml:space="preserve">FUNPAR </t>
  </si>
  <si>
    <t>Nelson Luiz Cosmo</t>
  </si>
  <si>
    <t>150/2023</t>
  </si>
  <si>
    <t>20.258.833-6</t>
  </si>
  <si>
    <t>Dayani Bailly Fernandes</t>
  </si>
  <si>
    <t>PI 09/2023 - NAPI Biodiversidade - Serviços Ecossistêmicos</t>
  </si>
  <si>
    <t>NAPI Biodiversidade: Serviços Ecossistêmicos</t>
  </si>
  <si>
    <t>151/2023</t>
  </si>
  <si>
    <t>Marcos Robalinho Lima</t>
  </si>
  <si>
    <t>152/2023</t>
  </si>
  <si>
    <t>Maria Luisa Tunes Buschini</t>
  </si>
  <si>
    <t>153/2023</t>
  </si>
  <si>
    <t>Norma Catarina Bueno</t>
  </si>
  <si>
    <t>154/2023</t>
  </si>
  <si>
    <t xml:space="preserve">UNILA </t>
  </si>
  <si>
    <t>Fernando César Vieira Zanella</t>
  </si>
  <si>
    <t>155/2023</t>
  </si>
  <si>
    <t>UNESPAR</t>
  </si>
  <si>
    <t xml:space="preserve">Cassiana Baptista Metri </t>
  </si>
  <si>
    <t>156/2023</t>
  </si>
  <si>
    <t>Rodrigo Lingnau</t>
  </si>
  <si>
    <t>157/2023 PDI</t>
  </si>
  <si>
    <t xml:space="preserve">Isabela Galarda Varassin </t>
  </si>
  <si>
    <t>158/2023</t>
  </si>
  <si>
    <t xml:space="preserve">PBT2022291000001 </t>
  </si>
  <si>
    <t xml:space="preserve">Márcio de Sousa Góes   </t>
  </si>
  <si>
    <t xml:space="preserve">CP 23/2022 - PROGRAMA INSTITUCIONAL BOLSA-TÉCNICO </t>
  </si>
  <si>
    <t xml:space="preserve">Bolsa Técnico Institucional na UNILA - 2023 </t>
  </si>
  <si>
    <t>159/2023</t>
  </si>
  <si>
    <t xml:space="preserve">PBT2022291000014 </t>
  </si>
  <si>
    <t xml:space="preserve">Marcos Ventura Faria </t>
  </si>
  <si>
    <t>Apoio Técnico para os Centros Multiusuários de Pesquisa dos Programas de Pós-Graduação da UNICENTRO</t>
  </si>
  <si>
    <t>160/2023</t>
  </si>
  <si>
    <t>UNIOSTE TOLEDO</t>
  </si>
  <si>
    <t xml:space="preserve">UCR2022051000031 </t>
  </si>
  <si>
    <t xml:space="preserve">Lucir Reinaldo Alves   </t>
  </si>
  <si>
    <t xml:space="preserve">CP 09/2022 - PROGRAMA DE ACOLHIDA A CIENTISTAS UCRANIANOS </t>
  </si>
  <si>
    <t>Internacionalização do PGDRA - PPG em Desenvolvimento Regional e Agronegócio - UNIOESTE: acolhida da cientista ucraniana OLENA TSVIRKO</t>
  </si>
  <si>
    <t>161/2023</t>
  </si>
  <si>
    <t xml:space="preserve">UNIOESTE </t>
  </si>
  <si>
    <t xml:space="preserve">UCR2022051000030 </t>
  </si>
  <si>
    <t xml:space="preserve">Internacionalização do PGDRA - PPG em Desenvolvimento Regional e Agronegócio - UNIOESTE: acolhida da cientista ucraniana TETIANA HOHOL </t>
  </si>
  <si>
    <t>162/2023 PDI</t>
  </si>
  <si>
    <t xml:space="preserve">WSH2023031000001 </t>
  </si>
  <si>
    <t xml:space="preserve">Luciano Rudnik </t>
  </si>
  <si>
    <t xml:space="preserve">PI 07/2023 - REGULAMENTAÇÃO DO PROCESSO DE INEXIGIBILIDADE DO PROGRAMA WASH NO ESTADO DO PARANÁ </t>
  </si>
  <si>
    <t xml:space="preserve">PROGRAMA WASH NO ESTADO DO PARANÁ </t>
  </si>
  <si>
    <t>163/2023</t>
  </si>
  <si>
    <t xml:space="preserve">PBT2022291000011 </t>
  </si>
  <si>
    <t xml:space="preserve">Vanessa Santos Sotomaior   </t>
  </si>
  <si>
    <t xml:space="preserve">Programa Institucional Bolsa-Técnico - PUCPR </t>
  </si>
  <si>
    <t>164/2023</t>
  </si>
  <si>
    <t xml:space="preserve">BEL2023081000002 </t>
  </si>
  <si>
    <t>Alex Aparecido Ferreira</t>
  </si>
  <si>
    <t xml:space="preserve">PI 12/2023 - PROGRAMA CONFAP &amp; WALLONIE BRUXELLES </t>
  </si>
  <si>
    <t xml:space="preserve">Ciências Exatas e da Terra /Física / Física da Matéria Condensada </t>
  </si>
  <si>
    <t>MUltiscale Characterization of MATerials for Energy Applications (MUMATE) - Caraterização Multiescala de Materiais para Aplicações em Energia</t>
  </si>
  <si>
    <t>165/2023</t>
  </si>
  <si>
    <t xml:space="preserve">BEL2023081000001 </t>
  </si>
  <si>
    <t xml:space="preserve">Fauze Jacó Anaissi </t>
  </si>
  <si>
    <t xml:space="preserve">Ciências Exatas e da Terra / Química Inorgânica / Físico Química Inorgânica </t>
  </si>
  <si>
    <t xml:space="preserve">Materiais nanoestruturados para gestão de resíduos oleosos em água (NARROWW) </t>
  </si>
  <si>
    <t>166/2023 PDI</t>
  </si>
  <si>
    <t xml:space="preserve">UCR2022131000012 </t>
  </si>
  <si>
    <t xml:space="preserve">Projeto CONNECT </t>
  </si>
  <si>
    <t>167/2023</t>
  </si>
  <si>
    <t xml:space="preserve">MIT2023071000005 </t>
  </si>
  <si>
    <t xml:space="preserve">Miguel Morita Fernandes da Silva </t>
  </si>
  <si>
    <t xml:space="preserve">PI 13/2023 - PROGRAMA INTERNACIONAL DE MOBILIDADE GLOBALINK RESEARCH INTERNSHIP AWARD CANADÁ E/OU PARANÁ FUNDAÇÃO ARAUCÁRIA_MITACS </t>
  </si>
  <si>
    <t xml:space="preserve">Avaliando o impacto da SMART triage, uma plataforma digital para melhorar o gerenciamento de risco de crianças gravemente doentes em sistemas de saúde em ambientes com poucos recursos </t>
  </si>
  <si>
    <t>168/2023</t>
  </si>
  <si>
    <t xml:space="preserve">MIT2023071000017 </t>
  </si>
  <si>
    <t xml:space="preserve">Djanira Aparecida da Luz </t>
  </si>
  <si>
    <t xml:space="preserve">Bases celulares de doenças neurodegenerativas. </t>
  </si>
  <si>
    <t>169/2023</t>
  </si>
  <si>
    <t xml:space="preserve">MIT2023071000021 </t>
  </si>
  <si>
    <t xml:space="preserve">Erika Amano </t>
  </si>
  <si>
    <t xml:space="preserve">Compreendendo a latência do HIV para curar o HIV/AIDS_2023 </t>
  </si>
  <si>
    <t>170/2023</t>
  </si>
  <si>
    <t xml:space="preserve">MIT2023071000008 </t>
  </si>
  <si>
    <t xml:space="preserve">Eduardo Vedor de Paula </t>
  </si>
  <si>
    <t xml:space="preserve">Compreendendo os benefícios da floresta urbana de Montreal ao longo do tempo </t>
  </si>
  <si>
    <t>171/2023</t>
  </si>
  <si>
    <t xml:space="preserve">MIT2023071000012 </t>
  </si>
  <si>
    <t xml:space="preserve">Marco Andre Argenta </t>
  </si>
  <si>
    <t xml:space="preserve">Confiabilidade Estrutural de Conexões de Aço </t>
  </si>
  <si>
    <t>172/2023</t>
  </si>
  <si>
    <t xml:space="preserve">MIT2023071000019 </t>
  </si>
  <si>
    <t xml:space="preserve">FRANCISCO DE ASSIS MENDONÇA </t>
  </si>
  <si>
    <t xml:space="preserve">Estágio de graduação no Canadá </t>
  </si>
  <si>
    <t>173/2023</t>
  </si>
  <si>
    <t xml:space="preserve">MIT2023071000022 </t>
  </si>
  <si>
    <t xml:space="preserve">MARIA LÚCIA LEITE RIBEIRO OKIMOTO </t>
  </si>
  <si>
    <t xml:space="preserve">Desenvolvimento de um artefato para realizar análise ergonômica do trabalho </t>
  </si>
  <si>
    <t>174/2023</t>
  </si>
  <si>
    <t xml:space="preserve">MIT2023071000015 </t>
  </si>
  <si>
    <t xml:space="preserve">COOPERAÇÃO CIENTIFICA - ESTAGIO DE ESTUDANTE DE GRADUAÇÃO </t>
  </si>
  <si>
    <t>175/2023</t>
  </si>
  <si>
    <t xml:space="preserve">MIT2023071000018 </t>
  </si>
  <si>
    <t xml:space="preserve">ESTAGIO DE GRADUAÇÃO - PROGRAMA MITACS </t>
  </si>
  <si>
    <t>176/2023</t>
  </si>
  <si>
    <t xml:space="preserve">MIT2023071000006 </t>
  </si>
  <si>
    <t xml:space="preserve">Tobias Bernward Bleninger </t>
  </si>
  <si>
    <t xml:space="preserve">Impactos de Múltiplos Estressores nos Ecossistemas de Água Doce no Canadá </t>
  </si>
  <si>
    <t>177/2023</t>
  </si>
  <si>
    <t xml:space="preserve">MIT2023071000013 </t>
  </si>
  <si>
    <t xml:space="preserve">Carlos Ricardo Soccol </t>
  </si>
  <si>
    <t xml:space="preserve">Plataforma para a Produção de Proteínas e Lipideos a partir de Microalgas </t>
  </si>
  <si>
    <t>178/2023</t>
  </si>
  <si>
    <t xml:space="preserve">MIT2023071000002 </t>
  </si>
  <si>
    <t xml:space="preserve">Cristovão Vicente Scapulatempo Fernandes </t>
  </si>
  <si>
    <t xml:space="preserve">Impacots Ambientais do Rompimento de Barragens </t>
  </si>
  <si>
    <t>179/2023</t>
  </si>
  <si>
    <t xml:space="preserve">MIT2023071000004 </t>
  </si>
  <si>
    <t xml:space="preserve">ROSANE KAMINSKI </t>
  </si>
  <si>
    <t xml:space="preserve">Transformando o mundo do trabalho por meio do Teatro Aplicado </t>
  </si>
  <si>
    <t>180/2023</t>
  </si>
  <si>
    <t xml:space="preserve">MIT2023071000007 </t>
  </si>
  <si>
    <t>Waldiceu Aparecido Verri Junior</t>
  </si>
  <si>
    <t xml:space="preserve">Controle circadiano na dor dor neuropática </t>
  </si>
  <si>
    <t>181/2023</t>
  </si>
  <si>
    <t xml:space="preserve">MIT2023071000010 </t>
  </si>
  <si>
    <t xml:space="preserve">Utilização de domínios de policetídeos para mineração de dados genômicos de produtos naturais de origem bacteriana </t>
  </si>
  <si>
    <t>182/2023</t>
  </si>
  <si>
    <t xml:space="preserve">MIT2023071000023 </t>
  </si>
  <si>
    <t xml:space="preserve">Carlos Alberto Maziero </t>
  </si>
  <si>
    <t xml:space="preserve">Modelagem para aumentar a taxa de ganho genético em leguminosas </t>
  </si>
  <si>
    <t>183/2023 PDI</t>
  </si>
  <si>
    <t xml:space="preserve">MIT2023071000020 </t>
  </si>
  <si>
    <t xml:space="preserve">Flavio Heuta Ivano </t>
  </si>
  <si>
    <t xml:space="preserve">Medição de proteínas exossomais com a utilização de um novo nanossensor para diagnósticos neoplásicos precoces </t>
  </si>
  <si>
    <t xml:space="preserve">Cancelado - Bolsista desistiu </t>
  </si>
  <si>
    <t>184/2023</t>
  </si>
  <si>
    <t xml:space="preserve">PBT2022291000003 </t>
  </si>
  <si>
    <t xml:space="preserve">Mariana de Souza Sikora </t>
  </si>
  <si>
    <t>Seleção e Contratação de Bolsistas de Apoio Técnico para Laboratórios Multiusuários da UTFPR - 2023/2025</t>
  </si>
  <si>
    <t>185/2023 PDI</t>
  </si>
  <si>
    <t>PBT2022291000002</t>
  </si>
  <si>
    <t xml:space="preserve">Ana Sofia Clímaco Monteiro de Oliveira </t>
  </si>
  <si>
    <t>Bolsa técnico para laboratórios multiusuários - UFPR</t>
  </si>
  <si>
    <t>186/2023</t>
  </si>
  <si>
    <t xml:space="preserve">MIT2023071000009 </t>
  </si>
  <si>
    <t xml:space="preserve">Elisabete Hiromi Hashimoto </t>
  </si>
  <si>
    <t>187/2023</t>
  </si>
  <si>
    <t xml:space="preserve">UCR2022051000029 </t>
  </si>
  <si>
    <t>Fernando de Brito Alves</t>
  </si>
  <si>
    <t>A PROTEÇÃO DOS DIREITOS HUMANOS DE GRUPOS VULNERÁVEIS DE ACORDO COM O DIREITO INTERNACIONAL</t>
  </si>
  <si>
    <t>188/2023</t>
  </si>
  <si>
    <t xml:space="preserve">MIT2023071000011 </t>
  </si>
  <si>
    <t>Renato Bernardi</t>
  </si>
  <si>
    <t>Mapeando o ativismo transgênero</t>
  </si>
  <si>
    <t>189/2023</t>
  </si>
  <si>
    <t xml:space="preserve">MIT2023071000003 </t>
  </si>
  <si>
    <t xml:space="preserve">Everton Ricardi Lozano da Silva </t>
  </si>
  <si>
    <t xml:space="preserve">Manipulação da diversidade e origem das plantas para maximizar a produtividade e o armazenamento de carbono em pastagens semeadas </t>
  </si>
  <si>
    <t>190/2023</t>
  </si>
  <si>
    <t xml:space="preserve">PBT2022291000005 </t>
  </si>
  <si>
    <t xml:space="preserve">Maria Fernanda do Prado Tostes </t>
  </si>
  <si>
    <t xml:space="preserve">Programa Bolsa-Técnico – Laboratórios Multiusuários da Universidade Estadual do Paraná (UNESPAR) </t>
  </si>
  <si>
    <t>191/2023 PDI</t>
  </si>
  <si>
    <t>19.790.340-6</t>
  </si>
  <si>
    <t>Marcelo Estevam</t>
  </si>
  <si>
    <t>PI 019/2022 - BOOTCAMP</t>
  </si>
  <si>
    <t>Práticas e Modelos para Promoção da Formação em Tecnologias
Computacionais no Estado do Paraná</t>
  </si>
  <si>
    <t>192/2023 PDI</t>
  </si>
  <si>
    <t>Claudia Regina Xavier</t>
  </si>
  <si>
    <t>193/2023</t>
  </si>
  <si>
    <t xml:space="preserve">PBT2022291000010 </t>
  </si>
  <si>
    <t xml:space="preserve">Fernanda Andreia Rosa </t>
  </si>
  <si>
    <t>Fortalecimento da Pesquisa Científica, Tecnológica e de Inovação nos Laboratórios Multiusuários da UEM</t>
  </si>
  <si>
    <t>194/2023</t>
  </si>
  <si>
    <t xml:space="preserve">MIT2023071000014 </t>
  </si>
  <si>
    <t xml:space="preserve">Juliana Vitória Messias Bittencourt </t>
  </si>
  <si>
    <t xml:space="preserve">Caracterizando o microbioma da água artificial usando coleções de cultura </t>
  </si>
  <si>
    <t>195/2023</t>
  </si>
  <si>
    <t>JDT2022271000018</t>
  </si>
  <si>
    <t>Marcia Regina Fagundes Klen</t>
  </si>
  <si>
    <t>Desenvolvimento de processos sequenciais verdes: uma estratégia de biotransformação da biomassa residual de levedura de cervejaria para a geração de produtos de alto valor agregado</t>
  </si>
  <si>
    <t>196/2023</t>
  </si>
  <si>
    <t>INT2022281000006</t>
  </si>
  <si>
    <t>Eliane Segati Rios</t>
  </si>
  <si>
    <t>CP 22/2022 - PROGRAMA DE APOIO AO FOMENTO E CONSOLIDAÇÃO DA POLÍTICA DE INTERNACIONALIZAÇÃO DAS IEES DO ESTADO DO PARANÁ</t>
  </si>
  <si>
    <t>Políticas Institucionais para uma Internacionalização Abrangente e Inclusiva na UENP</t>
  </si>
  <si>
    <t>197/2023 PDI</t>
  </si>
  <si>
    <t xml:space="preserve">BIO2023061000001 </t>
  </si>
  <si>
    <t xml:space="preserve">Olavo José Luiz Junior </t>
  </si>
  <si>
    <t xml:space="preserve">PI 11/2023 - PROGRAMA DE BOLSAS DE INICIAÇÃO CIENTÍFICA JÚNIOR - EMPRESA FUNDAÇÃO ARAUCÁRIA &amp; BIOPARK EDUCAÇÃO </t>
  </si>
  <si>
    <t xml:space="preserve">Desenvolvimento de Soluções aplicadas à cadeia produtiva da piscicultura [FISH-INOS </t>
  </si>
  <si>
    <t>198/2023 PDI</t>
  </si>
  <si>
    <t xml:space="preserve">PBT2022291000012 </t>
  </si>
  <si>
    <t xml:space="preserve">Leandro Rafael Pint </t>
  </si>
  <si>
    <t xml:space="preserve">Pós-Graduação stricto sensu do IFPR: uma rede em desenvolvimento </t>
  </si>
  <si>
    <t>199/2023</t>
  </si>
  <si>
    <t xml:space="preserve">PBT2022291000007 </t>
  </si>
  <si>
    <t xml:space="preserve">Emanuele Julio Galvao de França </t>
  </si>
  <si>
    <t xml:space="preserve">Programa Institucional de Bolsa-Técnico para a UENP </t>
  </si>
  <si>
    <t>200/2023</t>
  </si>
  <si>
    <t xml:space="preserve">UCR2022051000028 </t>
  </si>
  <si>
    <t xml:space="preserve">Fábio Lopes Alves   </t>
  </si>
  <si>
    <t xml:space="preserve">Programa de Solidariedade acadêmica internacional do PPGSCF - Programa de Pós-Graduação em Sociedade, Cultura e Fronteiras </t>
  </si>
  <si>
    <t>201/2023</t>
  </si>
  <si>
    <t xml:space="preserve">INT2022281000003 </t>
  </si>
  <si>
    <t xml:space="preserve">PIERANGELANOTA SIMÕES </t>
  </si>
  <si>
    <t xml:space="preserve">CP 22/2022 - PROGRAMA DE APOIO AO FOMENTO E CONSOLIDAÇÃO DA POLÍTICA DE INTERNACIONALIZAÇÃO DAS IEES DO ESTADO DO PARANÁ </t>
  </si>
  <si>
    <t>Fortalecimento do Escritório de Relações Internacionais (ERI) junto à comunidade externa e interna</t>
  </si>
  <si>
    <t>202/2023 PDI</t>
  </si>
  <si>
    <t xml:space="preserve">ECT2023021000004 </t>
  </si>
  <si>
    <t xml:space="preserve">Luciano Farinha Watzlawick </t>
  </si>
  <si>
    <t>CP 02/2023 - PROGRAMA DE APOIO INSTITUCIONAL PARA ORGANIZAÇÃO, REALIZAÇÃO E PARTICIPAÇÃO DOS ENCONTROS ANUAIS DE INICIAÇÃO CIENTÍFICA E INICIAÇÃO TECNOLÓGICA E INOVAÇÃO - EAIC &amp; EAITI 2023</t>
  </si>
  <si>
    <t xml:space="preserve">Organização e Realização do 32º Encontro Anual de Iniciação Científica (EAIC-2023) e participação no XIII Encontro Anual de Iniciação Tecnológica e Inovação (EAITI-2023) </t>
  </si>
  <si>
    <t>203/2023 PDI</t>
  </si>
  <si>
    <t xml:space="preserve">ECT2023021000007 </t>
  </si>
  <si>
    <t xml:space="preserve">Douglas Cardoso Dragunski </t>
  </si>
  <si>
    <t>CP 02/2023 - PROGRAMA DE APOIO INSTITUCIONAL PARA ORGANIZAÇÃO, REALIZAÇÃO E PARTICIPAÇÃO DOS ENCONTROS ANUAIS DE INICIAÇÃO CIENTÍFICA E INICIAÇÃO TECNOLÓGICA E INOVAÇÃO - EAIC &amp; EAITI 2024</t>
  </si>
  <si>
    <t xml:space="preserve">9º Encontro Anual de Iniciação Científica, Tecnológica e Inovação (EAICTI </t>
  </si>
  <si>
    <t>204/2023 PDI</t>
  </si>
  <si>
    <t xml:space="preserve">ECT2023021000003 </t>
  </si>
  <si>
    <t xml:space="preserve">Andressa Novatski </t>
  </si>
  <si>
    <t xml:space="preserve">Realização do XXXII EAIC e IX EAIC-Jr e participação no 13º EAITI da UEM - 2023 </t>
  </si>
  <si>
    <t>205/2023 PDI</t>
  </si>
  <si>
    <t xml:space="preserve">ECT2023021000001 </t>
  </si>
  <si>
    <t xml:space="preserve">Ana Cristina Velasco </t>
  </si>
  <si>
    <t>CP 02/2023 - PROGRAMA DE APOIO INSTITUCIONAL PARA ORGANIZAÇÃO, REALIZAÇÃO E PARTICIPAÇÃO DOS ENCONTROS ANUAIS DE INICIAÇÃO CIENTÍFICA E INICIAÇÃO TECNOLÓGICA E INOVAÇÃO - EAIC &amp; EAITI 2025</t>
  </si>
  <si>
    <t xml:space="preserve">32º ENCONTRO ANUAL DE INICIAÇÃO CIENTÍFICA - EAIC, 12º EAIC JÚNIOR E 13º ENCONTRO ANUAL DE INICIAÇÃO TECNOLÓGICA E INOVAÇÃO-EAITI </t>
  </si>
  <si>
    <t>206/2023</t>
  </si>
  <si>
    <t xml:space="preserve">ECT2023021000002 </t>
  </si>
  <si>
    <t xml:space="preserve">Thaís Gaspar Mendes da Silva </t>
  </si>
  <si>
    <t>CP 02/2023 - PROGRAMA DE APOIO INSTITUCIONAL PARA ORGANIZAÇÃO, REALIZAÇÃO E PARTICIPAÇÃO DOS ENCONTROS ANUAIS DE INICIAÇÃO CIENTÍFICA E INICIAÇÃO TECNOLÓGICA E INOVAÇÃO - EAIC &amp; EAITI 2026</t>
  </si>
  <si>
    <t>Ciências Humanas</t>
  </si>
  <si>
    <t xml:space="preserve">EAIC &amp; EAITI Unespar 2023 </t>
  </si>
  <si>
    <t>207/2023 PDI</t>
  </si>
  <si>
    <t xml:space="preserve">ECT2023021000005 </t>
  </si>
  <si>
    <t xml:space="preserve">BÁRBARA NIVALDA PALHARINI ALVIM SOUSA </t>
  </si>
  <si>
    <t>CP 02/2023 - PROGRAMA DE APOIO INSTITUCIONAL PARA ORGANIZAÇÃO, REALIZAÇÃO E PARTICIPAÇÃO DOS ENCONTROS ANUAIS DE INICIAÇÃO CIENTÍFICA E INICIAÇÃO TECNOLÓGICA E INOVAÇÃO - EAIC &amp; EAITI 2027</t>
  </si>
  <si>
    <t xml:space="preserve">Encontro Anual de Iniciação Científica da UENP - 2023 </t>
  </si>
  <si>
    <t>208/2023</t>
  </si>
  <si>
    <t xml:space="preserve">JDT2022271000066 </t>
  </si>
  <si>
    <t xml:space="preserve">Fabiane Cristina Altino </t>
  </si>
  <si>
    <t>Línguas em contato: Atitudes dos Kaingang da Terra Indígena Apucaraninha</t>
  </si>
  <si>
    <t>CV PDI – obs plano de trabalho errado</t>
  </si>
  <si>
    <t>209/2023 PDI</t>
  </si>
  <si>
    <t xml:space="preserve">UFP2022251000022 </t>
  </si>
  <si>
    <t xml:space="preserve">Francinete Ramos Campos </t>
  </si>
  <si>
    <t>Projeto InterEpiMet: Integrando marcadores metabólicos e epigenéticos com possível efeito intergeracional predisponente a síndrome metabólica, na presença ou ausência de doença celíaca.</t>
  </si>
  <si>
    <t>210/2023 PDI</t>
  </si>
  <si>
    <t xml:space="preserve">EAX2023131000002 </t>
  </si>
  <si>
    <t xml:space="preserve">Ana Luisa Boavista Lustosa Cavalcante </t>
  </si>
  <si>
    <t xml:space="preserve">CP 06/2023 - PROGRAMA DE APOIO INSTITUCIONAL PARA ORGANIZAÇÃO, REALIZAÇÃO E PARTICIPAÇÃO DOS ENCONTROS ANUAIS DE EXTENSÃO UNIVERSITÁRIA – EAEX 2023 </t>
  </si>
  <si>
    <t>Multidisciplinar</t>
  </si>
  <si>
    <t xml:space="preserve">VI Encontro Anual de Extensão Universitária e XII Seminário de Extensão “Por Extenso” </t>
  </si>
  <si>
    <t>211/2023 PDI</t>
  </si>
  <si>
    <t xml:space="preserve">EAX2023131000005 </t>
  </si>
  <si>
    <t xml:space="preserve">Lucélia de Souza </t>
  </si>
  <si>
    <t>Educação</t>
  </si>
  <si>
    <t xml:space="preserve">Encontro Anual de Extensão Universitária da Unicentro - XVI EAEX </t>
  </si>
  <si>
    <t>212/2023 PDI</t>
  </si>
  <si>
    <t xml:space="preserve">EAX2023131000003 </t>
  </si>
  <si>
    <t xml:space="preserve">Sérgio Carrazedo Dantas </t>
  </si>
  <si>
    <t>VI Encontro Anual de Extensão e Cultura da Unespar</t>
  </si>
  <si>
    <t>213/2023 PDI</t>
  </si>
  <si>
    <t xml:space="preserve">EAX2023131000001 </t>
  </si>
  <si>
    <t xml:space="preserve">Fabiana Regina Veloso </t>
  </si>
  <si>
    <t xml:space="preserve">XXIII SEU - Seminário de Extensão da Unioeste (Foz do Iguaçu) </t>
  </si>
  <si>
    <t>214/2023 PDI</t>
  </si>
  <si>
    <t>EAX2023131000006</t>
  </si>
  <si>
    <t>José Antonio Marcelino</t>
  </si>
  <si>
    <t>VI Encontro Anual de Extensão da UENP</t>
  </si>
  <si>
    <t>215/2023 PDI</t>
  </si>
  <si>
    <t xml:space="preserve">BIO2023011000002 </t>
  </si>
  <si>
    <t xml:space="preserve">Ericson Hideki Hayakawa </t>
  </si>
  <si>
    <t>CP 01/2023 - PROGRAMA DE ORDENAMENTO TERRITORIAL DA PISCICULTURA NO PARANÁ FUNDAÇÃO ARAUCÁRIA &amp; BIOPARK EDUCAÇÃO</t>
  </si>
  <si>
    <t>Caracterização ambiental e socioeconômica da piscicultura no Estado do Paraná</t>
  </si>
  <si>
    <t>216/2023 PDI</t>
  </si>
  <si>
    <t xml:space="preserve">UFP2022251000012 </t>
  </si>
  <si>
    <t xml:space="preserve">Henrique da Silva Silveira Duarte </t>
  </si>
  <si>
    <t>Agentes de controle biológico e fungicidas no controle do mofo cinzento (Botrytis cinerea) em morangueiro e em videira.</t>
  </si>
  <si>
    <t>217/2023 PDI</t>
  </si>
  <si>
    <t xml:space="preserve">EAX2023131000004 </t>
  </si>
  <si>
    <t>5º Encontro Anual de Extensão Universitária/UEM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</si>
</sst>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R$&quot;#,##0.00"/>
    <numFmt numFmtId="165" formatCode="_-* #,##0.00_-;\-* #,##0.00_-;_-* \-??_-;_-@_-"/>
    <numFmt numFmtId="166" formatCode="&quot;R$ &quot;#,##0.00;&quot;-R$ &quot;#,##0.00"/>
    <numFmt numFmtId="167" formatCode="#,##0.00\ ;&quot; (&quot;#,##0.00\);\-#\ ;@\ "/>
    <numFmt numFmtId="168" formatCode="[$R$-416]\ #,##0.00;[Red]\-[$R$-416]\ #,##0.00"/>
    <numFmt numFmtId="169" formatCode="dd/mm/yyyy;@"/>
    <numFmt numFmtId="170" formatCode="&quot;R$ &quot;#,##0.00\ ;&quot;(R$ &quot;#,##0.00\)"/>
    <numFmt numFmtId="171" formatCode="&quot;R$ &quot;#,##0.00_);&quot;(R$ &quot;#,##0.00\)"/>
    <numFmt numFmtId="172" formatCode="&quot;R$&quot;#,##0.00;&quot;-R$&quot;#,##0.00"/>
    <numFmt numFmtId="173" formatCode="d/m/yyyy"/>
    <numFmt numFmtId="174" formatCode="&quot;R$&quot;#,##0.00;[Red]&quot;-R$&quot;#,##0.00"/>
    <numFmt numFmtId="175" formatCode="&quot;R$ &quot;#,##0.00;[Red]&quot;-R$ &quot;#,##0.00"/>
  </numFmts>
  <fonts count="13">
    <font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Arial Narrow"/>
      <charset val="134"/>
    </font>
    <font>
      <sz val="10"/>
      <name val="Arial Narrow"/>
      <charset val="1"/>
    </font>
    <font>
      <sz val="10"/>
      <name val="Arial Narrow"/>
      <charset val="134"/>
    </font>
    <font>
      <b/>
      <sz val="10"/>
      <name val="Arial Narrow"/>
      <charset val="1"/>
    </font>
    <font>
      <b/>
      <sz val="10"/>
      <name val="Arial Narrow"/>
      <charset val="134"/>
    </font>
    <font>
      <sz val="10"/>
      <color rgb="FF0000FF"/>
      <name val="Arial Narrow"/>
      <charset val="134"/>
    </font>
    <font>
      <sz val="10"/>
      <color rgb="FF000000"/>
      <name val="Calibri"/>
      <charset val="1"/>
    </font>
    <font>
      <sz val="10"/>
      <color rgb="FF000000"/>
      <name val="Arial Narrow"/>
      <charset val="1"/>
    </font>
    <font>
      <sz val="10"/>
      <name val="Arial"/>
      <charset val="1"/>
    </font>
    <font>
      <sz val="11"/>
      <color rgb="FF800000"/>
      <name val="Calibri"/>
      <charset val="1"/>
    </font>
    <font>
      <sz val="10"/>
      <name val="SimSun"/>
      <charset val="1"/>
    </font>
  </fonts>
  <fills count="11">
    <fill>
      <patternFill patternType="none"/>
    </fill>
    <fill>
      <patternFill patternType="gray125"/>
    </fill>
    <fill>
      <patternFill patternType="solid">
        <fgColor rgb="FFFBEFC0"/>
        <bgColor rgb="FFFFF2CC"/>
      </patternFill>
    </fill>
    <fill>
      <patternFill patternType="solid">
        <fgColor rgb="FFFFF2CC"/>
        <bgColor rgb="FFFBEFC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BBB5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33CC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165" fontId="8" fillId="0" borderId="0" applyBorder="0" applyProtection="0">
      <alignment vertical="center"/>
    </xf>
    <xf numFmtId="0" fontId="10" fillId="0" borderId="0"/>
    <xf numFmtId="0" fontId="11" fillId="0" borderId="0"/>
    <xf numFmtId="167" fontId="10" fillId="0" borderId="0" applyBorder="0" applyProtection="0"/>
  </cellStyleXfs>
  <cellXfs count="10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 wrapText="1"/>
    </xf>
    <xf numFmtId="169" fontId="3" fillId="0" borderId="0" xfId="0" applyNumberFormat="1" applyFont="1" applyAlignment="1">
      <alignment horizontal="center" vertical="center" wrapText="1"/>
    </xf>
    <xf numFmtId="169" fontId="4" fillId="0" borderId="0" xfId="0" applyNumberFormat="1" applyFont="1" applyAlignment="1">
      <alignment horizontal="center"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169" fontId="5" fillId="3" borderId="1" xfId="0" applyNumberFormat="1" applyFont="1" applyFill="1" applyBorder="1" applyAlignment="1">
      <alignment horizontal="center" vertical="center" wrapText="1"/>
    </xf>
    <xf numFmtId="166" fontId="5" fillId="2" borderId="1" xfId="4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8" fontId="5" fillId="2" borderId="3" xfId="1" applyNumberFormat="1" applyFont="1" applyFill="1" applyBorder="1" applyAlignment="1" applyProtection="1">
      <alignment horizontal="center" vertical="center" wrapText="1"/>
    </xf>
    <xf numFmtId="168" fontId="5" fillId="2" borderId="4" xfId="1" applyNumberFormat="1" applyFont="1" applyFill="1" applyBorder="1" applyAlignment="1" applyProtection="1">
      <alignment horizontal="center" vertical="center" wrapText="1"/>
    </xf>
    <xf numFmtId="168" fontId="5" fillId="2" borderId="2" xfId="1" applyNumberFormat="1" applyFont="1" applyFill="1" applyBorder="1" applyAlignment="1" applyProtection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166" fontId="5" fillId="2" borderId="5" xfId="1" applyNumberFormat="1" applyFont="1" applyFill="1" applyBorder="1" applyAlignment="1" applyProtection="1">
      <alignment horizontal="center" vertical="center" wrapText="1"/>
    </xf>
    <xf numFmtId="166" fontId="5" fillId="2" borderId="6" xfId="1" applyNumberFormat="1" applyFont="1" applyFill="1" applyBorder="1" applyAlignment="1" applyProtection="1">
      <alignment horizontal="center" vertical="center" wrapText="1"/>
    </xf>
    <xf numFmtId="0" fontId="5" fillId="2" borderId="5" xfId="4" applyNumberFormat="1" applyFont="1" applyFill="1" applyBorder="1" applyAlignment="1" applyProtection="1">
      <alignment horizontal="center" vertical="center" wrapText="1"/>
    </xf>
    <xf numFmtId="0" fontId="5" fillId="2" borderId="6" xfId="4" applyNumberFormat="1" applyFont="1" applyFill="1" applyBorder="1" applyAlignment="1" applyProtection="1">
      <alignment horizontal="center" vertical="center" wrapText="1"/>
    </xf>
    <xf numFmtId="169" fontId="6" fillId="2" borderId="5" xfId="4" applyNumberFormat="1" applyFont="1" applyFill="1" applyBorder="1" applyAlignment="1" applyProtection="1">
      <alignment horizontal="center" vertical="center" wrapText="1"/>
    </xf>
    <xf numFmtId="169" fontId="6" fillId="2" borderId="6" xfId="4" applyNumberFormat="1" applyFont="1" applyFill="1" applyBorder="1" applyAlignment="1" applyProtection="1">
      <alignment horizontal="center" vertical="center" wrapText="1"/>
    </xf>
    <xf numFmtId="0" fontId="6" fillId="2" borderId="5" xfId="4" applyNumberFormat="1" applyFont="1" applyFill="1" applyBorder="1" applyAlignment="1" applyProtection="1">
      <alignment horizontal="center" vertical="center" wrapText="1"/>
    </xf>
    <xf numFmtId="0" fontId="6" fillId="2" borderId="6" xfId="4" applyNumberFormat="1" applyFont="1" applyFill="1" applyBorder="1" applyAlignment="1" applyProtection="1">
      <alignment horizontal="center" vertical="center" wrapText="1"/>
    </xf>
    <xf numFmtId="4" fontId="6" fillId="2" borderId="5" xfId="4" applyNumberFormat="1" applyFont="1" applyFill="1" applyBorder="1" applyAlignment="1" applyProtection="1">
      <alignment horizontal="center" vertical="center" wrapText="1"/>
    </xf>
    <xf numFmtId="4" fontId="6" fillId="2" borderId="6" xfId="4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>
      <alignment horizontal="center" vertical="center" wrapText="1"/>
    </xf>
    <xf numFmtId="166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5" borderId="1" xfId="0" applyNumberFormat="1" applyFont="1" applyFill="1" applyBorder="1" applyAlignment="1">
      <alignment horizontal="center" vertical="center" wrapText="1"/>
    </xf>
    <xf numFmtId="169" fontId="3" fillId="5" borderId="1" xfId="0" applyNumberFormat="1" applyFont="1" applyFill="1" applyBorder="1" applyAlignment="1">
      <alignment horizontal="center" vertical="center" wrapText="1"/>
    </xf>
    <xf numFmtId="169" fontId="4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73" fontId="3" fillId="5" borderId="1" xfId="0" applyNumberFormat="1" applyFont="1" applyFill="1" applyBorder="1" applyAlignment="1">
      <alignment horizontal="center" vertical="center" wrapText="1"/>
    </xf>
    <xf numFmtId="170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6" borderId="1" xfId="0" applyNumberFormat="1" applyFont="1" applyFill="1" applyBorder="1" applyAlignment="1">
      <alignment horizontal="center" vertical="center" wrapText="1"/>
    </xf>
    <xf numFmtId="169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7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171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7" borderId="1" xfId="0" applyNumberFormat="1" applyFont="1" applyFill="1" applyBorder="1" applyAlignment="1">
      <alignment horizontal="center" vertical="center" wrapText="1"/>
    </xf>
    <xf numFmtId="168" fontId="3" fillId="7" borderId="1" xfId="0" applyNumberFormat="1" applyFont="1" applyFill="1" applyBorder="1" applyAlignment="1">
      <alignment horizontal="center" vertical="center" wrapText="1"/>
    </xf>
    <xf numFmtId="169" fontId="3" fillId="7" borderId="1" xfId="0" applyNumberFormat="1" applyFont="1" applyFill="1" applyBorder="1" applyAlignment="1">
      <alignment horizontal="center" vertical="center" wrapText="1"/>
    </xf>
    <xf numFmtId="169" fontId="4" fillId="7" borderId="1" xfId="0" applyNumberFormat="1" applyFont="1" applyFill="1" applyBorder="1" applyAlignment="1">
      <alignment horizontal="center" vertical="center" wrapText="1"/>
    </xf>
    <xf numFmtId="174" fontId="3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71" fontId="4" fillId="7" borderId="1" xfId="0" applyNumberFormat="1" applyFont="1" applyFill="1" applyBorder="1" applyAlignment="1" applyProtection="1">
      <alignment horizontal="center" vertical="center" wrapText="1"/>
      <protection locked="0"/>
    </xf>
    <xf numFmtId="172" fontId="3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>
      <alignment horizontal="center" vertical="center" wrapText="1"/>
    </xf>
    <xf numFmtId="172" fontId="3" fillId="8" borderId="1" xfId="3" applyNumberFormat="1" applyFont="1" applyFill="1" applyBorder="1" applyAlignment="1" applyProtection="1">
      <alignment horizontal="center" vertical="center" wrapText="1"/>
      <protection locked="0"/>
    </xf>
    <xf numFmtId="0" fontId="3" fillId="8" borderId="1" xfId="2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169" fontId="4" fillId="5" borderId="0" xfId="0" applyNumberFormat="1" applyFont="1" applyFill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166" fontId="3" fillId="5" borderId="0" xfId="0" applyNumberFormat="1" applyFont="1" applyFill="1" applyAlignment="1">
      <alignment horizontal="center" vertical="center" wrapText="1"/>
    </xf>
    <xf numFmtId="166" fontId="4" fillId="7" borderId="1" xfId="0" applyNumberFormat="1" applyFont="1" applyFill="1" applyBorder="1" applyAlignment="1">
      <alignment horizontal="center" vertical="center" wrapText="1"/>
    </xf>
    <xf numFmtId="166" fontId="3" fillId="7" borderId="0" xfId="0" applyNumberFormat="1" applyFont="1" applyFill="1" applyAlignment="1">
      <alignment horizontal="center" vertical="center" wrapText="1"/>
    </xf>
    <xf numFmtId="170" fontId="8" fillId="7" borderId="1" xfId="0" applyNumberFormat="1" applyFont="1" applyFill="1" applyBorder="1" applyProtection="1">
      <alignment vertical="center"/>
      <protection locked="0"/>
    </xf>
    <xf numFmtId="175" fontId="9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72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2" applyFont="1" applyFill="1" applyBorder="1" applyAlignment="1">
      <alignment horizontal="center" vertical="center" wrapText="1"/>
    </xf>
    <xf numFmtId="166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166" fontId="4" fillId="5" borderId="1" xfId="1" applyNumberFormat="1" applyFont="1" applyFill="1" applyBorder="1" applyAlignment="1" applyProtection="1">
      <alignment horizontal="center" vertical="center" wrapText="1"/>
    </xf>
    <xf numFmtId="172" fontId="4" fillId="8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2" applyFont="1" applyFill="1" applyBorder="1" applyAlignment="1">
      <alignment horizontal="center" vertical="center" wrapText="1"/>
    </xf>
    <xf numFmtId="166" fontId="4" fillId="8" borderId="1" xfId="3" applyNumberFormat="1" applyFont="1" applyFill="1" applyBorder="1" applyAlignment="1" applyProtection="1">
      <alignment horizontal="center" vertical="center" wrapText="1"/>
      <protection locked="0"/>
    </xf>
    <xf numFmtId="166" fontId="4" fillId="8" borderId="1" xfId="1" applyNumberFormat="1" applyFont="1" applyFill="1" applyBorder="1" applyAlignment="1" applyProtection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174" fontId="2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73" fontId="4" fillId="5" borderId="0" xfId="0" applyNumberFormat="1" applyFont="1" applyFill="1" applyAlignment="1">
      <alignment horizontal="center" vertical="center" wrapText="1"/>
    </xf>
    <xf numFmtId="172" fontId="4" fillId="8" borderId="1" xfId="1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71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168" fontId="9" fillId="7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8" fontId="9" fillId="5" borderId="1" xfId="0" applyNumberFormat="1" applyFont="1" applyFill="1" applyBorder="1" applyAlignment="1">
      <alignment horizontal="center" vertical="center" wrapText="1"/>
    </xf>
    <xf numFmtId="175" fontId="9" fillId="5" borderId="1" xfId="0" applyNumberFormat="1" applyFont="1" applyFill="1" applyBorder="1" applyAlignment="1">
      <alignment horizontal="center" vertical="center" wrapText="1"/>
    </xf>
    <xf numFmtId="171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8" fontId="2" fillId="7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75" fontId="9" fillId="7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E000000}"/>
    <cellStyle name="Normal 3" xfId="3" xr:uid="{00000000-0005-0000-0000-000032000000}"/>
    <cellStyle name="Vírgula" xfId="1" builtinId="3"/>
    <cellStyle name="Vírgula 2" xfId="4" xr:uid="{00000000-0005-0000-0000-00003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BEFC0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6600"/>
      <rgbColor rgb="00666699"/>
      <rgbColor rgb="009BBB59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13" Type="http://schemas.openxmlformats.org/officeDocument/2006/relationships/hyperlink" Target="javascript:void(0)" TargetMode="External"/><Relationship Id="rId18" Type="http://schemas.openxmlformats.org/officeDocument/2006/relationships/hyperlink" Target="javascript:void(0)" TargetMode="External"/><Relationship Id="rId26" Type="http://schemas.openxmlformats.org/officeDocument/2006/relationships/hyperlink" Target="javascript:void(0)" TargetMode="External"/><Relationship Id="rId3" Type="http://schemas.openxmlformats.org/officeDocument/2006/relationships/hyperlink" Target="javascript:void(0)" TargetMode="External"/><Relationship Id="rId21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12" Type="http://schemas.openxmlformats.org/officeDocument/2006/relationships/hyperlink" Target="javascript:void(0)" TargetMode="External"/><Relationship Id="rId17" Type="http://schemas.openxmlformats.org/officeDocument/2006/relationships/hyperlink" Target="javascript:void(0)" TargetMode="External"/><Relationship Id="rId25" Type="http://schemas.openxmlformats.org/officeDocument/2006/relationships/hyperlink" Target="javascript:void(0)" TargetMode="External"/><Relationship Id="rId2" Type="http://schemas.openxmlformats.org/officeDocument/2006/relationships/hyperlink" Target="javascript:void(0)" TargetMode="External"/><Relationship Id="rId16" Type="http://schemas.openxmlformats.org/officeDocument/2006/relationships/hyperlink" Target="javascript:void(0)" TargetMode="External"/><Relationship Id="rId20" Type="http://schemas.openxmlformats.org/officeDocument/2006/relationships/hyperlink" Target="javascript:void(0)" TargetMode="External"/><Relationship Id="rId29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11" Type="http://schemas.openxmlformats.org/officeDocument/2006/relationships/hyperlink" Target="javascript:void(0)" TargetMode="External"/><Relationship Id="rId24" Type="http://schemas.openxmlformats.org/officeDocument/2006/relationships/hyperlink" Target="javascript:void(0)" TargetMode="External"/><Relationship Id="rId5" Type="http://schemas.openxmlformats.org/officeDocument/2006/relationships/hyperlink" Target="javascript:void(0)" TargetMode="External"/><Relationship Id="rId15" Type="http://schemas.openxmlformats.org/officeDocument/2006/relationships/hyperlink" Target="javascript:void(0)" TargetMode="External"/><Relationship Id="rId23" Type="http://schemas.openxmlformats.org/officeDocument/2006/relationships/hyperlink" Target="javascript:void(0)" TargetMode="External"/><Relationship Id="rId28" Type="http://schemas.openxmlformats.org/officeDocument/2006/relationships/hyperlink" Target="javascript:void(0)" TargetMode="External"/><Relationship Id="rId10" Type="http://schemas.openxmlformats.org/officeDocument/2006/relationships/hyperlink" Target="javascript:void(0)" TargetMode="External"/><Relationship Id="rId19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Relationship Id="rId14" Type="http://schemas.openxmlformats.org/officeDocument/2006/relationships/hyperlink" Target="javascript:void(0)" TargetMode="External"/><Relationship Id="rId22" Type="http://schemas.openxmlformats.org/officeDocument/2006/relationships/hyperlink" Target="javascript:void(0)" TargetMode="External"/><Relationship Id="rId27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219"/>
  <sheetViews>
    <sheetView tabSelected="1" zoomScale="90" zoomScaleNormal="90" workbookViewId="0">
      <selection activeCell="B19" sqref="B19"/>
    </sheetView>
  </sheetViews>
  <sheetFormatPr defaultColWidth="9.140625" defaultRowHeight="12.75"/>
  <cols>
    <col min="1" max="1" width="9.140625" style="4"/>
    <col min="2" max="2" width="15.28515625" style="4" customWidth="1"/>
    <col min="3" max="3" width="16.7109375" style="4" customWidth="1"/>
    <col min="4" max="4" width="21.42578125" style="4" customWidth="1"/>
    <col min="5" max="5" width="23.140625" style="5" customWidth="1"/>
    <col min="6" max="6" width="39.5703125" style="4" customWidth="1"/>
    <col min="7" max="7" width="20.85546875" style="4" customWidth="1"/>
    <col min="8" max="8" width="27.5703125" style="4" customWidth="1"/>
    <col min="9" max="12" width="14.85546875" style="6" customWidth="1"/>
    <col min="13" max="13" width="13.42578125" style="4" customWidth="1"/>
    <col min="14" max="14" width="13.85546875" style="7" customWidth="1"/>
    <col min="15" max="15" width="12.7109375" style="8" customWidth="1"/>
    <col min="16" max="23" width="12.7109375" style="4" customWidth="1"/>
    <col min="24" max="24" width="15.85546875" style="6" customWidth="1"/>
    <col min="25" max="27" width="12.7109375" style="9" customWidth="1"/>
    <col min="28" max="28" width="12.7109375" style="5" customWidth="1"/>
    <col min="29" max="29" width="17.42578125" style="5" customWidth="1"/>
  </cols>
  <sheetData>
    <row r="1" spans="1:74" s="1" customFormat="1" ht="25.5" customHeight="1">
      <c r="A1" s="17" t="s">
        <v>0</v>
      </c>
      <c r="B1" s="17" t="s">
        <v>1</v>
      </c>
      <c r="C1" s="17" t="s">
        <v>2</v>
      </c>
      <c r="D1" s="17" t="s">
        <v>3</v>
      </c>
      <c r="E1" s="19" t="s">
        <v>4</v>
      </c>
      <c r="F1" s="17" t="s">
        <v>5</v>
      </c>
      <c r="G1" s="17" t="s">
        <v>6</v>
      </c>
      <c r="H1" s="17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3" t="s">
        <v>12</v>
      </c>
      <c r="N1" s="14" t="s">
        <v>13</v>
      </c>
      <c r="O1" s="15"/>
      <c r="P1" s="15"/>
      <c r="Q1" s="15"/>
      <c r="R1" s="15"/>
      <c r="S1" s="15"/>
      <c r="T1" s="15"/>
      <c r="U1" s="15"/>
      <c r="V1" s="15"/>
      <c r="W1" s="15"/>
      <c r="X1" s="16"/>
      <c r="Y1" s="25" t="s">
        <v>14</v>
      </c>
      <c r="Z1" s="25" t="s">
        <v>15</v>
      </c>
      <c r="AA1" s="25" t="s">
        <v>16</v>
      </c>
      <c r="AB1" s="27" t="s">
        <v>17</v>
      </c>
      <c r="AC1" s="29" t="s">
        <v>18</v>
      </c>
    </row>
    <row r="2" spans="1:74" s="1" customFormat="1" ht="25.5" customHeight="1">
      <c r="A2" s="18"/>
      <c r="B2" s="18"/>
      <c r="C2" s="18"/>
      <c r="D2" s="18"/>
      <c r="E2" s="20"/>
      <c r="F2" s="18"/>
      <c r="G2" s="18"/>
      <c r="H2" s="18"/>
      <c r="I2" s="22"/>
      <c r="J2" s="22"/>
      <c r="K2" s="22"/>
      <c r="L2" s="22"/>
      <c r="M2" s="24"/>
      <c r="N2" s="10" t="s">
        <v>19</v>
      </c>
      <c r="O2" s="11" t="s">
        <v>20</v>
      </c>
      <c r="P2" s="10" t="s">
        <v>21</v>
      </c>
      <c r="Q2" s="11" t="s">
        <v>20</v>
      </c>
      <c r="R2" s="10" t="s">
        <v>22</v>
      </c>
      <c r="S2" s="11" t="s">
        <v>20</v>
      </c>
      <c r="T2" s="10" t="s">
        <v>23</v>
      </c>
      <c r="U2" s="11" t="s">
        <v>20</v>
      </c>
      <c r="V2" s="10" t="s">
        <v>24</v>
      </c>
      <c r="W2" s="11" t="s">
        <v>20</v>
      </c>
      <c r="X2" s="12" t="s">
        <v>25</v>
      </c>
      <c r="Y2" s="26"/>
      <c r="Z2" s="26"/>
      <c r="AA2" s="26"/>
      <c r="AB2" s="28"/>
      <c r="AC2" s="30"/>
    </row>
    <row r="3" spans="1:74" s="2" customFormat="1" ht="27" customHeight="1">
      <c r="A3" s="31" t="s">
        <v>26</v>
      </c>
      <c r="B3" s="32" t="s">
        <v>27</v>
      </c>
      <c r="C3" s="32" t="s">
        <v>28</v>
      </c>
      <c r="D3" s="32" t="s">
        <v>29</v>
      </c>
      <c r="E3" s="33" t="s">
        <v>30</v>
      </c>
      <c r="F3" s="32" t="s">
        <v>31</v>
      </c>
      <c r="G3" s="32"/>
      <c r="H3" s="32" t="s">
        <v>32</v>
      </c>
      <c r="I3" s="34">
        <v>0</v>
      </c>
      <c r="J3" s="35">
        <f>99000+12600</f>
        <v>111600</v>
      </c>
      <c r="K3" s="34">
        <v>0</v>
      </c>
      <c r="L3" s="34">
        <f t="shared" ref="L3:L66" si="0">SUM(I3,J3,K3)</f>
        <v>111600</v>
      </c>
      <c r="M3" s="32">
        <v>1</v>
      </c>
      <c r="N3" s="36">
        <v>49500</v>
      </c>
      <c r="O3" s="37">
        <v>45020</v>
      </c>
      <c r="P3" s="36"/>
      <c r="Q3" s="37"/>
      <c r="R3" s="37"/>
      <c r="S3" s="37"/>
      <c r="T3" s="37"/>
      <c r="U3" s="37"/>
      <c r="V3" s="37"/>
      <c r="W3" s="37"/>
      <c r="X3" s="36">
        <f t="shared" ref="X3:X66" si="1">SUM(L3+V3)-(N3-P3-R3-T3)</f>
        <v>62100</v>
      </c>
      <c r="Y3" s="38">
        <v>44957</v>
      </c>
      <c r="Z3" s="38">
        <v>46112</v>
      </c>
      <c r="AA3" s="38">
        <v>46203</v>
      </c>
      <c r="AB3" s="33">
        <v>57802</v>
      </c>
      <c r="AC3" s="33" t="s">
        <v>33</v>
      </c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3"/>
    </row>
    <row r="4" spans="1:74" s="2" customFormat="1" ht="27" customHeight="1">
      <c r="A4" s="31" t="s">
        <v>26</v>
      </c>
      <c r="B4" s="32" t="s">
        <v>34</v>
      </c>
      <c r="C4" s="32" t="s">
        <v>35</v>
      </c>
      <c r="D4" s="32" t="s">
        <v>36</v>
      </c>
      <c r="E4" s="33" t="s">
        <v>37</v>
      </c>
      <c r="F4" s="32" t="s">
        <v>31</v>
      </c>
      <c r="G4" s="32" t="s">
        <v>38</v>
      </c>
      <c r="H4" s="32" t="s">
        <v>39</v>
      </c>
      <c r="I4" s="35">
        <v>138152.1</v>
      </c>
      <c r="J4" s="35">
        <f>216000+36000</f>
        <v>252000</v>
      </c>
      <c r="K4" s="35">
        <v>20300.8</v>
      </c>
      <c r="L4" s="34">
        <f t="shared" si="0"/>
        <v>410452.89999999997</v>
      </c>
      <c r="M4" s="32">
        <v>7</v>
      </c>
      <c r="N4" s="36">
        <v>154050.70000000001</v>
      </c>
      <c r="O4" s="37">
        <v>45020</v>
      </c>
      <c r="P4" s="39">
        <v>20300.8</v>
      </c>
      <c r="Q4" s="40">
        <v>45065</v>
      </c>
      <c r="R4" s="32"/>
      <c r="S4" s="32"/>
      <c r="T4" s="32"/>
      <c r="U4" s="32"/>
      <c r="V4" s="32"/>
      <c r="W4" s="32"/>
      <c r="X4" s="36">
        <f t="shared" si="1"/>
        <v>276702.99999999994</v>
      </c>
      <c r="Y4" s="38">
        <v>44960</v>
      </c>
      <c r="Z4" s="38">
        <v>46115</v>
      </c>
      <c r="AA4" s="38">
        <v>46206</v>
      </c>
      <c r="AB4" s="33">
        <v>57816</v>
      </c>
      <c r="AC4" s="33" t="s">
        <v>33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3"/>
    </row>
    <row r="5" spans="1:74" s="2" customFormat="1" ht="27" customHeight="1">
      <c r="A5" s="31" t="s">
        <v>26</v>
      </c>
      <c r="B5" s="32" t="s">
        <v>40</v>
      </c>
      <c r="C5" s="32" t="s">
        <v>41</v>
      </c>
      <c r="D5" s="32" t="s">
        <v>42</v>
      </c>
      <c r="E5" s="33" t="s">
        <v>43</v>
      </c>
      <c r="F5" s="32" t="s">
        <v>31</v>
      </c>
      <c r="G5" s="32"/>
      <c r="H5" s="32" t="s">
        <v>44</v>
      </c>
      <c r="I5" s="35">
        <v>47080</v>
      </c>
      <c r="J5" s="35">
        <f>189000+41400</f>
        <v>230400</v>
      </c>
      <c r="K5" s="35">
        <v>1620</v>
      </c>
      <c r="L5" s="34">
        <f t="shared" si="0"/>
        <v>279100</v>
      </c>
      <c r="M5" s="32">
        <v>6</v>
      </c>
      <c r="N5" s="36">
        <v>118040</v>
      </c>
      <c r="O5" s="37">
        <v>45020</v>
      </c>
      <c r="P5" s="39">
        <v>1620</v>
      </c>
      <c r="Q5" s="40">
        <v>45072</v>
      </c>
      <c r="R5" s="32"/>
      <c r="S5" s="32"/>
      <c r="T5" s="32"/>
      <c r="U5" s="32"/>
      <c r="V5" s="32"/>
      <c r="W5" s="32"/>
      <c r="X5" s="36">
        <f t="shared" si="1"/>
        <v>162680</v>
      </c>
      <c r="Y5" s="38">
        <v>44956</v>
      </c>
      <c r="Z5" s="38">
        <v>46111</v>
      </c>
      <c r="AA5" s="38">
        <v>46203</v>
      </c>
      <c r="AB5" s="33">
        <v>57826</v>
      </c>
      <c r="AC5" s="33" t="s">
        <v>33</v>
      </c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3"/>
    </row>
    <row r="6" spans="1:74" s="2" customFormat="1" ht="27" customHeight="1">
      <c r="A6" s="31" t="s">
        <v>26</v>
      </c>
      <c r="B6" s="32" t="s">
        <v>45</v>
      </c>
      <c r="C6" s="32" t="s">
        <v>41</v>
      </c>
      <c r="D6" s="32" t="s">
        <v>46</v>
      </c>
      <c r="E6" s="33" t="s">
        <v>43</v>
      </c>
      <c r="F6" s="32" t="s">
        <v>31</v>
      </c>
      <c r="G6" s="32"/>
      <c r="H6" s="41" t="s">
        <v>47</v>
      </c>
      <c r="I6" s="35">
        <v>310750</v>
      </c>
      <c r="J6" s="35">
        <f>180000+60000</f>
        <v>240000</v>
      </c>
      <c r="K6" s="34">
        <v>0</v>
      </c>
      <c r="L6" s="34">
        <f t="shared" si="0"/>
        <v>550750</v>
      </c>
      <c r="M6" s="32">
        <v>3</v>
      </c>
      <c r="N6" s="36">
        <v>177699.20000000001</v>
      </c>
      <c r="O6" s="37">
        <v>45020</v>
      </c>
      <c r="P6" s="32"/>
      <c r="Q6" s="32"/>
      <c r="R6" s="32"/>
      <c r="S6" s="32"/>
      <c r="T6" s="32"/>
      <c r="U6" s="32"/>
      <c r="V6" s="32"/>
      <c r="W6" s="32"/>
      <c r="X6" s="36">
        <f t="shared" si="1"/>
        <v>373050.8</v>
      </c>
      <c r="Y6" s="38">
        <v>44956</v>
      </c>
      <c r="Z6" s="38">
        <v>46111</v>
      </c>
      <c r="AA6" s="38">
        <v>46203</v>
      </c>
      <c r="AB6" s="33">
        <v>57827</v>
      </c>
      <c r="AC6" s="33" t="s">
        <v>33</v>
      </c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3"/>
    </row>
    <row r="7" spans="1:74" s="2" customFormat="1" ht="27" customHeight="1">
      <c r="A7" s="31" t="s">
        <v>26</v>
      </c>
      <c r="B7" s="32" t="s">
        <v>48</v>
      </c>
      <c r="C7" s="32" t="s">
        <v>49</v>
      </c>
      <c r="D7" s="32" t="s">
        <v>50</v>
      </c>
      <c r="E7" s="33" t="s">
        <v>51</v>
      </c>
      <c r="F7" s="32" t="s">
        <v>31</v>
      </c>
      <c r="G7" s="32" t="s">
        <v>52</v>
      </c>
      <c r="H7" s="41" t="s">
        <v>53</v>
      </c>
      <c r="I7" s="35">
        <v>48000</v>
      </c>
      <c r="J7" s="35">
        <f>12000+4800</f>
        <v>16800</v>
      </c>
      <c r="K7" s="34">
        <v>0</v>
      </c>
      <c r="L7" s="34">
        <f t="shared" si="0"/>
        <v>64800</v>
      </c>
      <c r="M7" s="32">
        <v>2</v>
      </c>
      <c r="N7" s="36">
        <v>30000</v>
      </c>
      <c r="O7" s="37">
        <v>45020</v>
      </c>
      <c r="P7" s="32"/>
      <c r="Q7" s="32"/>
      <c r="R7" s="32"/>
      <c r="S7" s="32"/>
      <c r="T7" s="32"/>
      <c r="U7" s="32"/>
      <c r="V7" s="32"/>
      <c r="W7" s="32"/>
      <c r="X7" s="36">
        <f t="shared" si="1"/>
        <v>34800</v>
      </c>
      <c r="Y7" s="38">
        <v>44958</v>
      </c>
      <c r="Z7" s="38">
        <v>46113</v>
      </c>
      <c r="AA7" s="38">
        <v>46204</v>
      </c>
      <c r="AB7" s="33">
        <v>57790</v>
      </c>
      <c r="AC7" s="33" t="s">
        <v>33</v>
      </c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3"/>
    </row>
    <row r="8" spans="1:74" s="2" customFormat="1" ht="27" customHeight="1">
      <c r="A8" s="31" t="s">
        <v>26</v>
      </c>
      <c r="B8" s="32" t="s">
        <v>54</v>
      </c>
      <c r="C8" s="32" t="s">
        <v>55</v>
      </c>
      <c r="D8" s="32" t="s">
        <v>56</v>
      </c>
      <c r="E8" s="33" t="s">
        <v>57</v>
      </c>
      <c r="F8" s="32" t="s">
        <v>31</v>
      </c>
      <c r="G8" s="32" t="s">
        <v>38</v>
      </c>
      <c r="H8" s="41" t="s">
        <v>58</v>
      </c>
      <c r="I8" s="35">
        <v>253400</v>
      </c>
      <c r="J8" s="35">
        <v>135000</v>
      </c>
      <c r="K8" s="35">
        <v>111600</v>
      </c>
      <c r="L8" s="34">
        <f t="shared" si="0"/>
        <v>500000</v>
      </c>
      <c r="M8" s="32">
        <v>2</v>
      </c>
      <c r="N8" s="36">
        <v>129470</v>
      </c>
      <c r="O8" s="37">
        <v>45020</v>
      </c>
      <c r="P8" s="39">
        <v>129470</v>
      </c>
      <c r="Q8" s="40">
        <v>45072</v>
      </c>
      <c r="R8" s="32"/>
      <c r="S8" s="32"/>
      <c r="T8" s="32"/>
      <c r="U8" s="32"/>
      <c r="V8" s="32"/>
      <c r="W8" s="32"/>
      <c r="X8" s="36">
        <f t="shared" si="1"/>
        <v>500000</v>
      </c>
      <c r="Y8" s="38">
        <v>44995</v>
      </c>
      <c r="Z8" s="38">
        <v>46152</v>
      </c>
      <c r="AA8" s="38">
        <v>46244</v>
      </c>
      <c r="AB8" s="33">
        <v>58180</v>
      </c>
      <c r="AC8" s="33" t="s">
        <v>33</v>
      </c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3"/>
    </row>
    <row r="9" spans="1:74" s="2" customFormat="1" ht="27" customHeight="1">
      <c r="A9" s="31" t="s">
        <v>26</v>
      </c>
      <c r="B9" s="32" t="s">
        <v>59</v>
      </c>
      <c r="C9" s="32" t="s">
        <v>60</v>
      </c>
      <c r="D9" s="32" t="s">
        <v>61</v>
      </c>
      <c r="E9" s="33" t="s">
        <v>62</v>
      </c>
      <c r="F9" s="32" t="s">
        <v>31</v>
      </c>
      <c r="G9" s="32"/>
      <c r="H9" s="41" t="s">
        <v>63</v>
      </c>
      <c r="I9" s="35">
        <v>25440</v>
      </c>
      <c r="J9" s="35">
        <f>148500+45900</f>
        <v>194400</v>
      </c>
      <c r="K9" s="35">
        <v>57560</v>
      </c>
      <c r="L9" s="34">
        <f t="shared" si="0"/>
        <v>277400</v>
      </c>
      <c r="M9" s="32">
        <v>4</v>
      </c>
      <c r="N9" s="36">
        <v>62220</v>
      </c>
      <c r="O9" s="37">
        <v>45020</v>
      </c>
      <c r="P9" s="32"/>
      <c r="Q9" s="32"/>
      <c r="R9" s="32"/>
      <c r="S9" s="32"/>
      <c r="T9" s="32"/>
      <c r="U9" s="32"/>
      <c r="V9" s="32"/>
      <c r="W9" s="32"/>
      <c r="X9" s="36">
        <f t="shared" si="1"/>
        <v>215180</v>
      </c>
      <c r="Y9" s="38">
        <v>45007</v>
      </c>
      <c r="Z9" s="38">
        <v>46164</v>
      </c>
      <c r="AA9" s="38">
        <v>46256</v>
      </c>
      <c r="AB9" s="33">
        <v>58445</v>
      </c>
      <c r="AC9" s="33" t="s">
        <v>33</v>
      </c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3"/>
    </row>
    <row r="10" spans="1:74" s="2" customFormat="1" ht="27" customHeight="1">
      <c r="A10" s="31" t="s">
        <v>26</v>
      </c>
      <c r="B10" s="32" t="s">
        <v>64</v>
      </c>
      <c r="C10" s="32" t="s">
        <v>35</v>
      </c>
      <c r="D10" s="32" t="s">
        <v>65</v>
      </c>
      <c r="E10" s="33" t="s">
        <v>66</v>
      </c>
      <c r="F10" s="32" t="s">
        <v>67</v>
      </c>
      <c r="G10" s="32"/>
      <c r="H10" s="32" t="s">
        <v>68</v>
      </c>
      <c r="I10" s="34">
        <v>15000</v>
      </c>
      <c r="J10" s="34">
        <v>0</v>
      </c>
      <c r="K10" s="34">
        <v>0</v>
      </c>
      <c r="L10" s="34">
        <f t="shared" si="0"/>
        <v>15000</v>
      </c>
      <c r="M10" s="32">
        <v>0</v>
      </c>
      <c r="N10" s="42">
        <v>15000</v>
      </c>
      <c r="O10" s="43">
        <v>44980</v>
      </c>
      <c r="P10" s="44"/>
      <c r="Q10" s="44"/>
      <c r="R10" s="44"/>
      <c r="S10" s="44"/>
      <c r="T10" s="44"/>
      <c r="U10" s="44"/>
      <c r="V10" s="32"/>
      <c r="W10" s="32"/>
      <c r="X10" s="36">
        <f t="shared" si="1"/>
        <v>0</v>
      </c>
      <c r="Y10" s="38">
        <v>44951</v>
      </c>
      <c r="Z10" s="38">
        <v>45316</v>
      </c>
      <c r="AA10" s="38">
        <v>45407</v>
      </c>
      <c r="AB10" s="33">
        <v>57723</v>
      </c>
      <c r="AC10" s="33" t="s">
        <v>33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3"/>
    </row>
    <row r="11" spans="1:74" s="2" customFormat="1" ht="27" customHeight="1">
      <c r="A11" s="31" t="s">
        <v>26</v>
      </c>
      <c r="B11" s="32" t="s">
        <v>70</v>
      </c>
      <c r="C11" s="32" t="s">
        <v>35</v>
      </c>
      <c r="D11" s="32" t="s">
        <v>71</v>
      </c>
      <c r="E11" s="33" t="s">
        <v>72</v>
      </c>
      <c r="F11" s="32" t="s">
        <v>73</v>
      </c>
      <c r="G11" s="32"/>
      <c r="H11" s="32" t="s">
        <v>74</v>
      </c>
      <c r="I11" s="34">
        <v>53500</v>
      </c>
      <c r="J11" s="34">
        <v>60000</v>
      </c>
      <c r="K11" s="34">
        <v>3500</v>
      </c>
      <c r="L11" s="34">
        <f t="shared" si="0"/>
        <v>117000</v>
      </c>
      <c r="M11" s="32">
        <v>1</v>
      </c>
      <c r="N11" s="42">
        <v>60250</v>
      </c>
      <c r="O11" s="43">
        <v>44980</v>
      </c>
      <c r="P11" s="44"/>
      <c r="Q11" s="44"/>
      <c r="R11" s="44"/>
      <c r="S11" s="44"/>
      <c r="T11" s="44"/>
      <c r="U11" s="44"/>
      <c r="V11" s="32"/>
      <c r="W11" s="32"/>
      <c r="X11" s="36">
        <f t="shared" si="1"/>
        <v>56750</v>
      </c>
      <c r="Y11" s="38">
        <v>44951</v>
      </c>
      <c r="Z11" s="38">
        <v>45682</v>
      </c>
      <c r="AA11" s="38">
        <v>45772</v>
      </c>
      <c r="AB11" s="33">
        <v>57724</v>
      </c>
      <c r="AC11" s="33" t="s">
        <v>33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3"/>
    </row>
    <row r="12" spans="1:74" s="2" customFormat="1" ht="27" customHeight="1">
      <c r="A12" s="31" t="s">
        <v>26</v>
      </c>
      <c r="B12" s="32" t="s">
        <v>75</v>
      </c>
      <c r="C12" s="32" t="s">
        <v>76</v>
      </c>
      <c r="D12" s="32" t="s">
        <v>77</v>
      </c>
      <c r="E12" s="33" t="s">
        <v>78</v>
      </c>
      <c r="F12" s="32" t="s">
        <v>73</v>
      </c>
      <c r="G12" s="32"/>
      <c r="H12" s="32" t="s">
        <v>79</v>
      </c>
      <c r="I12" s="34">
        <v>27640</v>
      </c>
      <c r="J12" s="34">
        <f>72000+4600</f>
        <v>76600</v>
      </c>
      <c r="K12" s="34">
        <v>18360</v>
      </c>
      <c r="L12" s="34">
        <f t="shared" si="0"/>
        <v>122600</v>
      </c>
      <c r="M12" s="32">
        <v>4</v>
      </c>
      <c r="N12" s="36">
        <v>68180</v>
      </c>
      <c r="O12" s="37">
        <v>44980</v>
      </c>
      <c r="P12" s="32"/>
      <c r="Q12" s="32"/>
      <c r="R12" s="32"/>
      <c r="S12" s="32"/>
      <c r="T12" s="32"/>
      <c r="U12" s="32"/>
      <c r="V12" s="32"/>
      <c r="W12" s="32"/>
      <c r="X12" s="36">
        <f t="shared" si="1"/>
        <v>54420</v>
      </c>
      <c r="Y12" s="38">
        <v>44951</v>
      </c>
      <c r="Z12" s="38">
        <v>45682</v>
      </c>
      <c r="AA12" s="38">
        <v>45772</v>
      </c>
      <c r="AB12" s="33">
        <v>57725</v>
      </c>
      <c r="AC12" s="33" t="s">
        <v>33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3"/>
    </row>
    <row r="13" spans="1:74" s="2" customFormat="1" ht="27" customHeight="1">
      <c r="A13" s="31" t="s">
        <v>26</v>
      </c>
      <c r="B13" s="32" t="s">
        <v>80</v>
      </c>
      <c r="C13" s="32" t="s">
        <v>81</v>
      </c>
      <c r="D13" s="32" t="s">
        <v>82</v>
      </c>
      <c r="E13" s="33" t="s">
        <v>83</v>
      </c>
      <c r="F13" s="32" t="s">
        <v>73</v>
      </c>
      <c r="G13" s="32"/>
      <c r="H13" s="32" t="s">
        <v>84</v>
      </c>
      <c r="I13" s="34">
        <v>0</v>
      </c>
      <c r="J13" s="34">
        <v>55000</v>
      </c>
      <c r="K13" s="34">
        <v>0</v>
      </c>
      <c r="L13" s="34">
        <f t="shared" si="0"/>
        <v>55000</v>
      </c>
      <c r="M13" s="32">
        <v>1</v>
      </c>
      <c r="N13" s="36">
        <v>55000</v>
      </c>
      <c r="O13" s="37">
        <v>45000</v>
      </c>
      <c r="P13" s="32"/>
      <c r="Q13" s="32"/>
      <c r="R13" s="32"/>
      <c r="S13" s="32"/>
      <c r="T13" s="32"/>
      <c r="U13" s="32"/>
      <c r="V13" s="32"/>
      <c r="W13" s="32"/>
      <c r="X13" s="36">
        <f t="shared" si="1"/>
        <v>0</v>
      </c>
      <c r="Y13" s="38">
        <v>44973</v>
      </c>
      <c r="Z13" s="38">
        <v>45704</v>
      </c>
      <c r="AA13" s="38">
        <v>45793</v>
      </c>
      <c r="AB13" s="33">
        <v>57956</v>
      </c>
      <c r="AC13" s="33" t="s">
        <v>33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3"/>
    </row>
    <row r="14" spans="1:74" s="2" customFormat="1" ht="27" customHeight="1">
      <c r="A14" s="31" t="s">
        <v>26</v>
      </c>
      <c r="B14" s="32" t="s">
        <v>85</v>
      </c>
      <c r="C14" s="32" t="s">
        <v>86</v>
      </c>
      <c r="D14" s="32" t="s">
        <v>87</v>
      </c>
      <c r="E14" s="33" t="s">
        <v>88</v>
      </c>
      <c r="F14" s="32" t="s">
        <v>73</v>
      </c>
      <c r="G14" s="46" t="s">
        <v>89</v>
      </c>
      <c r="H14" s="46" t="s">
        <v>90</v>
      </c>
      <c r="I14" s="35">
        <v>82000</v>
      </c>
      <c r="J14" s="35">
        <v>36000</v>
      </c>
      <c r="K14" s="34">
        <v>0</v>
      </c>
      <c r="L14" s="47">
        <f t="shared" si="0"/>
        <v>118000</v>
      </c>
      <c r="M14" s="32">
        <v>2</v>
      </c>
      <c r="N14" s="36">
        <v>59000</v>
      </c>
      <c r="O14" s="40">
        <v>45098</v>
      </c>
      <c r="P14" s="32"/>
      <c r="Q14" s="32"/>
      <c r="R14" s="32"/>
      <c r="S14" s="32"/>
      <c r="T14" s="32"/>
      <c r="U14" s="32"/>
      <c r="V14" s="32"/>
      <c r="W14" s="32"/>
      <c r="X14" s="36">
        <f t="shared" si="1"/>
        <v>59000</v>
      </c>
      <c r="Y14" s="38">
        <v>45070</v>
      </c>
      <c r="Z14" s="38">
        <v>45801</v>
      </c>
      <c r="AA14" s="38">
        <v>45893</v>
      </c>
      <c r="AB14" s="33">
        <v>59542</v>
      </c>
      <c r="AC14" s="33" t="s">
        <v>33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3"/>
    </row>
    <row r="15" spans="1:74" s="2" customFormat="1" ht="27" customHeight="1">
      <c r="A15" s="31" t="s">
        <v>26</v>
      </c>
      <c r="B15" s="32" t="s">
        <v>91</v>
      </c>
      <c r="C15" s="32" t="s">
        <v>92</v>
      </c>
      <c r="D15" s="32" t="s">
        <v>93</v>
      </c>
      <c r="E15" s="33" t="s">
        <v>94</v>
      </c>
      <c r="F15" s="32" t="s">
        <v>73</v>
      </c>
      <c r="G15" s="32"/>
      <c r="H15" s="32" t="s">
        <v>95</v>
      </c>
      <c r="I15" s="35">
        <v>23360.02</v>
      </c>
      <c r="J15" s="34">
        <f>84000+9600</f>
        <v>93600</v>
      </c>
      <c r="K15" s="35">
        <v>10639.98</v>
      </c>
      <c r="L15" s="34">
        <f t="shared" si="0"/>
        <v>127600</v>
      </c>
      <c r="M15" s="32">
        <v>3</v>
      </c>
      <c r="N15" s="36">
        <v>64319.99</v>
      </c>
      <c r="O15" s="37">
        <v>44980</v>
      </c>
      <c r="P15" s="32"/>
      <c r="Q15" s="32"/>
      <c r="R15" s="32"/>
      <c r="S15" s="32"/>
      <c r="T15" s="32"/>
      <c r="U15" s="32"/>
      <c r="V15" s="32"/>
      <c r="W15" s="32"/>
      <c r="X15" s="36">
        <f t="shared" si="1"/>
        <v>63280.01</v>
      </c>
      <c r="Y15" s="38">
        <v>44957</v>
      </c>
      <c r="Z15" s="38">
        <v>45688</v>
      </c>
      <c r="AA15" s="38">
        <v>45777</v>
      </c>
      <c r="AB15" s="33">
        <v>57829</v>
      </c>
      <c r="AC15" s="33" t="s">
        <v>33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3"/>
    </row>
    <row r="16" spans="1:74" s="2" customFormat="1" ht="27" customHeight="1">
      <c r="A16" s="31" t="s">
        <v>26</v>
      </c>
      <c r="B16" s="32" t="s">
        <v>96</v>
      </c>
      <c r="C16" s="32" t="s">
        <v>86</v>
      </c>
      <c r="D16" s="32" t="s">
        <v>97</v>
      </c>
      <c r="E16" s="33" t="s">
        <v>98</v>
      </c>
      <c r="F16" s="32" t="s">
        <v>99</v>
      </c>
      <c r="G16" s="32"/>
      <c r="H16" s="32" t="s">
        <v>100</v>
      </c>
      <c r="I16" s="34">
        <v>0</v>
      </c>
      <c r="J16" s="35">
        <v>24360</v>
      </c>
      <c r="K16" s="34">
        <v>0</v>
      </c>
      <c r="L16" s="34">
        <f t="shared" si="0"/>
        <v>24360</v>
      </c>
      <c r="M16" s="32">
        <v>2</v>
      </c>
      <c r="N16" s="36">
        <v>24360</v>
      </c>
      <c r="O16" s="37">
        <v>45012</v>
      </c>
      <c r="P16" s="32"/>
      <c r="Q16" s="32"/>
      <c r="R16" s="32"/>
      <c r="S16" s="32"/>
      <c r="T16" s="32"/>
      <c r="U16" s="32"/>
      <c r="V16" s="32"/>
      <c r="W16" s="32"/>
      <c r="X16" s="36">
        <f t="shared" si="1"/>
        <v>0</v>
      </c>
      <c r="Y16" s="38">
        <v>44995</v>
      </c>
      <c r="Z16" s="38">
        <v>45726</v>
      </c>
      <c r="AA16" s="38">
        <v>45818</v>
      </c>
      <c r="AB16" s="33">
        <v>58190</v>
      </c>
      <c r="AC16" s="33" t="s">
        <v>33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3"/>
    </row>
    <row r="17" spans="1:48" s="2" customFormat="1" ht="27" customHeight="1">
      <c r="A17" s="31" t="s">
        <v>26</v>
      </c>
      <c r="B17" s="32" t="s">
        <v>101</v>
      </c>
      <c r="C17" s="32" t="s">
        <v>41</v>
      </c>
      <c r="D17" s="32" t="s">
        <v>102</v>
      </c>
      <c r="E17" s="33" t="s">
        <v>103</v>
      </c>
      <c r="F17" s="32" t="s">
        <v>99</v>
      </c>
      <c r="G17" s="32"/>
      <c r="H17" s="32" t="s">
        <v>104</v>
      </c>
      <c r="I17" s="34">
        <v>0</v>
      </c>
      <c r="J17" s="35">
        <v>32220</v>
      </c>
      <c r="K17" s="34">
        <v>0</v>
      </c>
      <c r="L17" s="34">
        <f t="shared" si="0"/>
        <v>32220</v>
      </c>
      <c r="M17" s="32">
        <v>3</v>
      </c>
      <c r="N17" s="36">
        <v>32220</v>
      </c>
      <c r="O17" s="37">
        <v>45012</v>
      </c>
      <c r="P17" s="32"/>
      <c r="Q17" s="32"/>
      <c r="R17" s="32"/>
      <c r="S17" s="32"/>
      <c r="T17" s="32"/>
      <c r="U17" s="32"/>
      <c r="V17" s="32"/>
      <c r="W17" s="32"/>
      <c r="X17" s="36">
        <f t="shared" si="1"/>
        <v>0</v>
      </c>
      <c r="Y17" s="38">
        <v>44988</v>
      </c>
      <c r="Z17" s="38">
        <v>45719</v>
      </c>
      <c r="AA17" s="38">
        <v>45811</v>
      </c>
      <c r="AB17" s="33">
        <v>58192</v>
      </c>
      <c r="AC17" s="33" t="s">
        <v>33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3"/>
    </row>
    <row r="18" spans="1:48" s="2" customFormat="1" ht="27" customHeight="1">
      <c r="A18" s="31" t="s">
        <v>26</v>
      </c>
      <c r="B18" s="32" t="s">
        <v>105</v>
      </c>
      <c r="C18" s="32" t="s">
        <v>106</v>
      </c>
      <c r="D18" s="32" t="s">
        <v>107</v>
      </c>
      <c r="E18" s="33" t="s">
        <v>108</v>
      </c>
      <c r="F18" s="32" t="s">
        <v>109</v>
      </c>
      <c r="G18" s="32"/>
      <c r="H18" s="32" t="s">
        <v>110</v>
      </c>
      <c r="I18" s="35">
        <v>164320</v>
      </c>
      <c r="J18" s="35">
        <v>255000</v>
      </c>
      <c r="K18" s="34">
        <v>0</v>
      </c>
      <c r="L18" s="34">
        <f t="shared" si="0"/>
        <v>419320</v>
      </c>
      <c r="M18" s="32">
        <v>4</v>
      </c>
      <c r="N18" s="36">
        <v>224773.33</v>
      </c>
      <c r="O18" s="37">
        <v>44984</v>
      </c>
      <c r="P18" s="32"/>
      <c r="Q18" s="32"/>
      <c r="R18" s="32"/>
      <c r="S18" s="32"/>
      <c r="T18" s="32"/>
      <c r="U18" s="32"/>
      <c r="V18" s="32"/>
      <c r="W18" s="32"/>
      <c r="X18" s="36">
        <f t="shared" si="1"/>
        <v>194546.67</v>
      </c>
      <c r="Y18" s="38">
        <v>44957</v>
      </c>
      <c r="Z18" s="38">
        <v>46053</v>
      </c>
      <c r="AA18" s="38">
        <v>46142</v>
      </c>
      <c r="AB18" s="33">
        <v>57832</v>
      </c>
      <c r="AC18" s="33" t="s">
        <v>33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3"/>
    </row>
    <row r="19" spans="1:48" s="2" customFormat="1" ht="27" customHeight="1">
      <c r="A19" s="31" t="s">
        <v>26</v>
      </c>
      <c r="B19" s="48" t="s">
        <v>111</v>
      </c>
      <c r="C19" s="48" t="s">
        <v>112</v>
      </c>
      <c r="D19" s="48" t="s">
        <v>113</v>
      </c>
      <c r="E19" s="45" t="s">
        <v>114</v>
      </c>
      <c r="F19" s="48" t="s">
        <v>109</v>
      </c>
      <c r="G19" s="48"/>
      <c r="H19" s="49" t="s">
        <v>115</v>
      </c>
      <c r="I19" s="50">
        <v>79600</v>
      </c>
      <c r="J19" s="51">
        <v>61500</v>
      </c>
      <c r="K19" s="50">
        <v>149000</v>
      </c>
      <c r="L19" s="51">
        <f t="shared" si="0"/>
        <v>290100</v>
      </c>
      <c r="M19" s="48">
        <v>1</v>
      </c>
      <c r="N19" s="52" t="s">
        <v>116</v>
      </c>
      <c r="O19" s="53"/>
      <c r="P19" s="48"/>
      <c r="Q19" s="48"/>
      <c r="R19" s="48"/>
      <c r="S19" s="48"/>
      <c r="T19" s="48"/>
      <c r="U19" s="48"/>
      <c r="V19" s="48"/>
      <c r="W19" s="48"/>
      <c r="X19" s="36" t="e">
        <f t="shared" si="1"/>
        <v>#VALUE!</v>
      </c>
      <c r="Y19" s="54"/>
      <c r="Z19" s="54"/>
      <c r="AA19" s="54"/>
      <c r="AB19" s="45"/>
      <c r="AC19" s="45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3"/>
    </row>
    <row r="20" spans="1:48" s="2" customFormat="1" ht="27" customHeight="1">
      <c r="A20" s="31" t="s">
        <v>26</v>
      </c>
      <c r="B20" s="32" t="s">
        <v>117</v>
      </c>
      <c r="C20" s="32" t="s">
        <v>112</v>
      </c>
      <c r="D20" s="32" t="s">
        <v>118</v>
      </c>
      <c r="E20" s="33" t="s">
        <v>119</v>
      </c>
      <c r="F20" s="32" t="s">
        <v>120</v>
      </c>
      <c r="G20" s="32"/>
      <c r="H20" s="32" t="s">
        <v>121</v>
      </c>
      <c r="I20" s="35">
        <v>24230</v>
      </c>
      <c r="J20" s="34">
        <v>0</v>
      </c>
      <c r="K20" s="35">
        <v>5000</v>
      </c>
      <c r="L20" s="34">
        <f t="shared" si="0"/>
        <v>29230</v>
      </c>
      <c r="M20" s="32">
        <v>0</v>
      </c>
      <c r="N20" s="36">
        <v>29230</v>
      </c>
      <c r="O20" s="37">
        <v>45051</v>
      </c>
      <c r="P20" s="32"/>
      <c r="Q20" s="32"/>
      <c r="R20" s="32"/>
      <c r="S20" s="32"/>
      <c r="T20" s="32"/>
      <c r="U20" s="32"/>
      <c r="V20" s="32"/>
      <c r="W20" s="32"/>
      <c r="X20" s="36">
        <f t="shared" si="1"/>
        <v>0</v>
      </c>
      <c r="Y20" s="38">
        <v>45027</v>
      </c>
      <c r="Z20" s="38">
        <v>46488</v>
      </c>
      <c r="AA20" s="38">
        <v>46579</v>
      </c>
      <c r="AB20" s="33">
        <v>58765</v>
      </c>
      <c r="AC20" s="33" t="s">
        <v>33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3"/>
    </row>
    <row r="21" spans="1:48" s="2" customFormat="1" ht="27" customHeight="1">
      <c r="A21" s="31" t="s">
        <v>26</v>
      </c>
      <c r="B21" s="32" t="s">
        <v>122</v>
      </c>
      <c r="C21" s="32" t="s">
        <v>112</v>
      </c>
      <c r="D21" s="32" t="s">
        <v>123</v>
      </c>
      <c r="E21" s="33" t="s">
        <v>124</v>
      </c>
      <c r="F21" s="32" t="s">
        <v>109</v>
      </c>
      <c r="G21" s="46" t="s">
        <v>125</v>
      </c>
      <c r="H21" s="32" t="s">
        <v>126</v>
      </c>
      <c r="I21" s="35">
        <v>137956</v>
      </c>
      <c r="J21" s="35">
        <v>12000</v>
      </c>
      <c r="K21" s="35">
        <v>198000</v>
      </c>
      <c r="L21" s="34">
        <f t="shared" si="0"/>
        <v>347956</v>
      </c>
      <c r="M21" s="32">
        <v>3</v>
      </c>
      <c r="N21" s="36">
        <v>115985.33</v>
      </c>
      <c r="O21" s="37">
        <v>45072</v>
      </c>
      <c r="P21" s="32"/>
      <c r="Q21" s="32"/>
      <c r="R21" s="32"/>
      <c r="S21" s="32"/>
      <c r="T21" s="32"/>
      <c r="U21" s="32"/>
      <c r="V21" s="32"/>
      <c r="W21" s="32"/>
      <c r="X21" s="36">
        <f t="shared" si="1"/>
        <v>231970.66999999998</v>
      </c>
      <c r="Y21" s="38">
        <v>45040</v>
      </c>
      <c r="Z21" s="38">
        <v>46136</v>
      </c>
      <c r="AA21" s="38">
        <v>46227</v>
      </c>
      <c r="AB21" s="33">
        <v>59086</v>
      </c>
      <c r="AC21" s="33" t="s">
        <v>33</v>
      </c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3"/>
    </row>
    <row r="22" spans="1:48" s="2" customFormat="1" ht="27" customHeight="1">
      <c r="A22" s="31" t="s">
        <v>26</v>
      </c>
      <c r="B22" s="32" t="s">
        <v>127</v>
      </c>
      <c r="C22" s="32" t="s">
        <v>55</v>
      </c>
      <c r="D22" s="32" t="s">
        <v>128</v>
      </c>
      <c r="E22" s="33" t="s">
        <v>129</v>
      </c>
      <c r="F22" s="32" t="s">
        <v>31</v>
      </c>
      <c r="G22" s="32" t="s">
        <v>130</v>
      </c>
      <c r="H22" s="41" t="s">
        <v>131</v>
      </c>
      <c r="I22" s="35">
        <v>65000</v>
      </c>
      <c r="J22" s="35">
        <v>45000</v>
      </c>
      <c r="K22" s="34">
        <v>0</v>
      </c>
      <c r="L22" s="34">
        <f t="shared" si="0"/>
        <v>110000</v>
      </c>
      <c r="M22" s="32">
        <v>1</v>
      </c>
      <c r="N22" s="36">
        <v>55000</v>
      </c>
      <c r="O22" s="37">
        <v>45020</v>
      </c>
      <c r="P22" s="32"/>
      <c r="Q22" s="32"/>
      <c r="R22" s="32"/>
      <c r="S22" s="32"/>
      <c r="T22" s="32"/>
      <c r="U22" s="32"/>
      <c r="V22" s="32"/>
      <c r="W22" s="32"/>
      <c r="X22" s="36">
        <f t="shared" si="1"/>
        <v>55000</v>
      </c>
      <c r="Y22" s="38">
        <v>44995</v>
      </c>
      <c r="Z22" s="38">
        <v>46152</v>
      </c>
      <c r="AA22" s="38">
        <v>46244</v>
      </c>
      <c r="AB22" s="33">
        <v>58196</v>
      </c>
      <c r="AC22" s="33" t="s">
        <v>33</v>
      </c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3"/>
    </row>
    <row r="23" spans="1:48" s="2" customFormat="1" ht="27" customHeight="1">
      <c r="A23" s="31" t="s">
        <v>26</v>
      </c>
      <c r="B23" s="32" t="s">
        <v>132</v>
      </c>
      <c r="C23" s="32" t="s">
        <v>35</v>
      </c>
      <c r="D23" s="32" t="s">
        <v>133</v>
      </c>
      <c r="E23" s="33" t="s">
        <v>134</v>
      </c>
      <c r="F23" s="32" t="s">
        <v>109</v>
      </c>
      <c r="G23" s="32"/>
      <c r="H23" s="32" t="s">
        <v>135</v>
      </c>
      <c r="I23" s="35">
        <v>42300</v>
      </c>
      <c r="J23" s="35">
        <v>123000</v>
      </c>
      <c r="K23" s="35">
        <v>250900</v>
      </c>
      <c r="L23" s="34">
        <f t="shared" si="0"/>
        <v>416200</v>
      </c>
      <c r="M23" s="32">
        <v>2</v>
      </c>
      <c r="N23" s="36">
        <v>138733.34</v>
      </c>
      <c r="O23" s="37">
        <v>44980</v>
      </c>
      <c r="P23" s="55">
        <v>138733.34</v>
      </c>
      <c r="Q23" s="40">
        <v>45012</v>
      </c>
      <c r="R23" s="32"/>
      <c r="S23" s="32"/>
      <c r="T23" s="32"/>
      <c r="U23" s="32"/>
      <c r="V23" s="32"/>
      <c r="W23" s="32"/>
      <c r="X23" s="36">
        <f t="shared" si="1"/>
        <v>416200</v>
      </c>
      <c r="Y23" s="38">
        <v>44960</v>
      </c>
      <c r="Z23" s="38">
        <v>46056</v>
      </c>
      <c r="AA23" s="38">
        <v>46145</v>
      </c>
      <c r="AB23" s="33">
        <v>57819</v>
      </c>
      <c r="AC23" s="33" t="s">
        <v>33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3"/>
    </row>
    <row r="24" spans="1:48" s="2" customFormat="1" ht="27" customHeight="1">
      <c r="A24" s="31" t="s">
        <v>26</v>
      </c>
      <c r="B24" s="32" t="s">
        <v>136</v>
      </c>
      <c r="C24" s="32" t="s">
        <v>137</v>
      </c>
      <c r="D24" s="32" t="s">
        <v>138</v>
      </c>
      <c r="E24" s="33" t="s">
        <v>139</v>
      </c>
      <c r="F24" s="32" t="s">
        <v>109</v>
      </c>
      <c r="G24" s="32"/>
      <c r="H24" s="32" t="s">
        <v>140</v>
      </c>
      <c r="I24" s="35">
        <v>100500</v>
      </c>
      <c r="J24" s="35">
        <v>184500</v>
      </c>
      <c r="K24" s="34">
        <v>15000</v>
      </c>
      <c r="L24" s="34">
        <f t="shared" si="0"/>
        <v>300000</v>
      </c>
      <c r="M24" s="32">
        <v>3</v>
      </c>
      <c r="N24" s="36">
        <v>100000</v>
      </c>
      <c r="O24" s="37">
        <v>45012</v>
      </c>
      <c r="P24" s="32"/>
      <c r="Q24" s="32"/>
      <c r="R24" s="32"/>
      <c r="S24" s="32"/>
      <c r="T24" s="32"/>
      <c r="U24" s="32"/>
      <c r="V24" s="32"/>
      <c r="W24" s="32"/>
      <c r="X24" s="36">
        <f t="shared" si="1"/>
        <v>200000</v>
      </c>
      <c r="Y24" s="38">
        <v>44988</v>
      </c>
      <c r="Z24" s="38">
        <v>46084</v>
      </c>
      <c r="AA24" s="38">
        <v>46176</v>
      </c>
      <c r="AB24" s="33">
        <v>58204</v>
      </c>
      <c r="AC24" s="33" t="s">
        <v>33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3"/>
    </row>
    <row r="25" spans="1:48" s="2" customFormat="1" ht="27" customHeight="1">
      <c r="A25" s="31" t="s">
        <v>26</v>
      </c>
      <c r="B25" s="32" t="s">
        <v>141</v>
      </c>
      <c r="C25" s="32" t="s">
        <v>137</v>
      </c>
      <c r="D25" s="32" t="s">
        <v>142</v>
      </c>
      <c r="E25" s="33" t="s">
        <v>143</v>
      </c>
      <c r="F25" s="32" t="s">
        <v>109</v>
      </c>
      <c r="G25" s="46" t="s">
        <v>125</v>
      </c>
      <c r="H25" s="32" t="s">
        <v>144</v>
      </c>
      <c r="I25" s="35">
        <v>230900</v>
      </c>
      <c r="J25" s="35">
        <v>127500</v>
      </c>
      <c r="K25" s="35">
        <v>5230</v>
      </c>
      <c r="L25" s="34">
        <f t="shared" si="0"/>
        <v>363630</v>
      </c>
      <c r="M25" s="32">
        <v>2</v>
      </c>
      <c r="N25" s="36">
        <v>121210</v>
      </c>
      <c r="O25" s="37">
        <v>45065</v>
      </c>
      <c r="P25" s="32"/>
      <c r="Q25" s="32"/>
      <c r="R25" s="32"/>
      <c r="S25" s="32"/>
      <c r="T25" s="32"/>
      <c r="U25" s="32"/>
      <c r="V25" s="32"/>
      <c r="W25" s="32"/>
      <c r="X25" s="36">
        <f t="shared" si="1"/>
        <v>242420</v>
      </c>
      <c r="Y25" s="38">
        <v>45054</v>
      </c>
      <c r="Z25" s="38">
        <v>46150</v>
      </c>
      <c r="AA25" s="38">
        <v>46242</v>
      </c>
      <c r="AB25" s="33">
        <v>59308</v>
      </c>
      <c r="AC25" s="33" t="s">
        <v>33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3"/>
    </row>
    <row r="26" spans="1:48" s="2" customFormat="1" ht="27" customHeight="1">
      <c r="A26" s="31" t="s">
        <v>26</v>
      </c>
      <c r="B26" s="32" t="s">
        <v>145</v>
      </c>
      <c r="C26" s="32" t="s">
        <v>76</v>
      </c>
      <c r="D26" s="32" t="s">
        <v>146</v>
      </c>
      <c r="E26" s="33" t="s">
        <v>147</v>
      </c>
      <c r="F26" s="32" t="s">
        <v>31</v>
      </c>
      <c r="G26" s="32"/>
      <c r="H26" s="32" t="s">
        <v>148</v>
      </c>
      <c r="I26" s="35">
        <v>34183.4</v>
      </c>
      <c r="J26" s="35">
        <f>127875+47025</f>
        <v>174900</v>
      </c>
      <c r="K26" s="34">
        <v>0</v>
      </c>
      <c r="L26" s="34">
        <f t="shared" si="0"/>
        <v>209083.4</v>
      </c>
      <c r="M26" s="32">
        <v>5</v>
      </c>
      <c r="N26" s="36">
        <v>63764.6</v>
      </c>
      <c r="O26" s="37">
        <v>45020</v>
      </c>
      <c r="P26" s="32"/>
      <c r="Q26" s="32"/>
      <c r="R26" s="32"/>
      <c r="S26" s="32"/>
      <c r="T26" s="32"/>
      <c r="U26" s="32"/>
      <c r="V26" s="32"/>
      <c r="W26" s="32"/>
      <c r="X26" s="36">
        <f t="shared" si="1"/>
        <v>145318.79999999999</v>
      </c>
      <c r="Y26" s="38">
        <v>45054</v>
      </c>
      <c r="Z26" s="38">
        <v>46150</v>
      </c>
      <c r="AA26" s="38">
        <v>46242</v>
      </c>
      <c r="AB26" s="33">
        <v>58205</v>
      </c>
      <c r="AC26" s="33" t="s">
        <v>33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3"/>
    </row>
    <row r="27" spans="1:48" s="2" customFormat="1" ht="27" customHeight="1">
      <c r="A27" s="31" t="s">
        <v>26</v>
      </c>
      <c r="B27" s="32" t="s">
        <v>149</v>
      </c>
      <c r="C27" s="32" t="s">
        <v>28</v>
      </c>
      <c r="D27" s="32" t="s">
        <v>150</v>
      </c>
      <c r="E27" s="33" t="s">
        <v>151</v>
      </c>
      <c r="F27" s="32" t="s">
        <v>152</v>
      </c>
      <c r="G27" s="32"/>
      <c r="H27" s="32" t="s">
        <v>153</v>
      </c>
      <c r="I27" s="35">
        <v>10000</v>
      </c>
      <c r="J27" s="34">
        <v>0</v>
      </c>
      <c r="K27" s="35">
        <v>40000</v>
      </c>
      <c r="L27" s="34">
        <f t="shared" si="0"/>
        <v>50000</v>
      </c>
      <c r="M27" s="32">
        <v>0</v>
      </c>
      <c r="N27" s="36">
        <v>50000</v>
      </c>
      <c r="O27" s="37">
        <v>45000</v>
      </c>
      <c r="P27" s="32"/>
      <c r="Q27" s="32"/>
      <c r="R27" s="32"/>
      <c r="S27" s="32"/>
      <c r="T27" s="32"/>
      <c r="U27" s="32"/>
      <c r="V27" s="32"/>
      <c r="W27" s="32"/>
      <c r="X27" s="36">
        <f t="shared" si="1"/>
        <v>0</v>
      </c>
      <c r="Y27" s="38">
        <v>44966</v>
      </c>
      <c r="Z27" s="38">
        <v>45697</v>
      </c>
      <c r="AA27" s="38">
        <v>45786</v>
      </c>
      <c r="AB27" s="33">
        <v>57957</v>
      </c>
      <c r="AC27" s="33" t="s">
        <v>33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3"/>
    </row>
    <row r="28" spans="1:48" s="2" customFormat="1" ht="27" customHeight="1">
      <c r="A28" s="31" t="s">
        <v>26</v>
      </c>
      <c r="B28" s="32" t="s">
        <v>154</v>
      </c>
      <c r="C28" s="32" t="s">
        <v>28</v>
      </c>
      <c r="D28" s="32" t="s">
        <v>155</v>
      </c>
      <c r="E28" s="33" t="s">
        <v>156</v>
      </c>
      <c r="F28" s="32" t="s">
        <v>152</v>
      </c>
      <c r="G28" s="32"/>
      <c r="H28" s="32" t="s">
        <v>157</v>
      </c>
      <c r="I28" s="35">
        <v>45000</v>
      </c>
      <c r="J28" s="34">
        <v>0</v>
      </c>
      <c r="K28" s="35">
        <v>5000</v>
      </c>
      <c r="L28" s="34">
        <f t="shared" si="0"/>
        <v>50000</v>
      </c>
      <c r="M28" s="32">
        <v>0</v>
      </c>
      <c r="N28" s="36">
        <v>50000</v>
      </c>
      <c r="O28" s="37">
        <v>45000</v>
      </c>
      <c r="P28" s="32"/>
      <c r="Q28" s="32"/>
      <c r="R28" s="32"/>
      <c r="S28" s="32"/>
      <c r="T28" s="32"/>
      <c r="U28" s="32"/>
      <c r="V28" s="32"/>
      <c r="W28" s="32"/>
      <c r="X28" s="36">
        <f t="shared" si="1"/>
        <v>0</v>
      </c>
      <c r="Y28" s="38">
        <v>44971</v>
      </c>
      <c r="Z28" s="38">
        <v>45702</v>
      </c>
      <c r="AA28" s="38">
        <v>45791</v>
      </c>
      <c r="AB28" s="33">
        <v>57960</v>
      </c>
      <c r="AC28" s="33" t="s">
        <v>33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3"/>
    </row>
    <row r="29" spans="1:48" s="2" customFormat="1" ht="27" customHeight="1">
      <c r="A29" s="31" t="s">
        <v>26</v>
      </c>
      <c r="B29" s="32" t="s">
        <v>158</v>
      </c>
      <c r="C29" s="32" t="s">
        <v>28</v>
      </c>
      <c r="D29" s="32" t="s">
        <v>159</v>
      </c>
      <c r="E29" s="56" t="s">
        <v>160</v>
      </c>
      <c r="F29" s="32" t="s">
        <v>152</v>
      </c>
      <c r="G29" s="32" t="s">
        <v>161</v>
      </c>
      <c r="H29" s="46" t="s">
        <v>162</v>
      </c>
      <c r="I29" s="35">
        <v>35000</v>
      </c>
      <c r="J29" s="34">
        <v>0</v>
      </c>
      <c r="K29" s="35">
        <v>15000</v>
      </c>
      <c r="L29" s="34">
        <f t="shared" si="0"/>
        <v>50000</v>
      </c>
      <c r="M29" s="32">
        <v>0</v>
      </c>
      <c r="N29" s="36">
        <v>50000</v>
      </c>
      <c r="O29" s="37">
        <v>45000</v>
      </c>
      <c r="P29" s="32"/>
      <c r="Q29" s="32"/>
      <c r="R29" s="32"/>
      <c r="S29" s="32"/>
      <c r="T29" s="32"/>
      <c r="U29" s="32"/>
      <c r="V29" s="32"/>
      <c r="W29" s="32"/>
      <c r="X29" s="36">
        <f t="shared" si="1"/>
        <v>0</v>
      </c>
      <c r="Y29" s="38">
        <v>44966</v>
      </c>
      <c r="Z29" s="38">
        <v>45697</v>
      </c>
      <c r="AA29" s="38">
        <v>45786</v>
      </c>
      <c r="AB29" s="33">
        <v>57968</v>
      </c>
      <c r="AC29" s="33" t="s">
        <v>33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3"/>
    </row>
    <row r="30" spans="1:48" s="2" customFormat="1" ht="27" customHeight="1">
      <c r="A30" s="31" t="s">
        <v>26</v>
      </c>
      <c r="B30" s="32" t="s">
        <v>163</v>
      </c>
      <c r="C30" s="32" t="s">
        <v>28</v>
      </c>
      <c r="D30" s="32" t="s">
        <v>164</v>
      </c>
      <c r="E30" s="33" t="s">
        <v>165</v>
      </c>
      <c r="F30" s="32" t="s">
        <v>152</v>
      </c>
      <c r="G30" s="32"/>
      <c r="H30" s="32" t="s">
        <v>166</v>
      </c>
      <c r="I30" s="34">
        <v>26500</v>
      </c>
      <c r="J30" s="34">
        <v>0</v>
      </c>
      <c r="K30" s="34">
        <v>23500</v>
      </c>
      <c r="L30" s="34">
        <f t="shared" si="0"/>
        <v>50000</v>
      </c>
      <c r="M30" s="32">
        <v>0</v>
      </c>
      <c r="N30" s="36">
        <v>50000</v>
      </c>
      <c r="O30" s="37">
        <v>45000</v>
      </c>
      <c r="P30" s="32"/>
      <c r="Q30" s="32"/>
      <c r="R30" s="32"/>
      <c r="S30" s="32"/>
      <c r="T30" s="32"/>
      <c r="U30" s="32"/>
      <c r="V30" s="32"/>
      <c r="W30" s="32"/>
      <c r="X30" s="36">
        <f t="shared" si="1"/>
        <v>0</v>
      </c>
      <c r="Y30" s="38">
        <v>44973</v>
      </c>
      <c r="Z30" s="38">
        <v>45704</v>
      </c>
      <c r="AA30" s="38">
        <v>45793</v>
      </c>
      <c r="AB30" s="33">
        <v>58023</v>
      </c>
      <c r="AC30" s="33" t="s">
        <v>33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3"/>
    </row>
    <row r="31" spans="1:48" s="2" customFormat="1" ht="27" customHeight="1">
      <c r="A31" s="31" t="s">
        <v>26</v>
      </c>
      <c r="B31" s="32" t="s">
        <v>167</v>
      </c>
      <c r="C31" s="32" t="s">
        <v>28</v>
      </c>
      <c r="D31" s="32" t="s">
        <v>168</v>
      </c>
      <c r="E31" s="33" t="s">
        <v>169</v>
      </c>
      <c r="F31" s="32" t="s">
        <v>152</v>
      </c>
      <c r="G31" s="32"/>
      <c r="H31" s="32" t="s">
        <v>170</v>
      </c>
      <c r="I31" s="35">
        <v>38000</v>
      </c>
      <c r="J31" s="34">
        <v>0</v>
      </c>
      <c r="K31" s="35">
        <v>12000</v>
      </c>
      <c r="L31" s="34">
        <f t="shared" si="0"/>
        <v>50000</v>
      </c>
      <c r="M31" s="32">
        <v>0</v>
      </c>
      <c r="N31" s="36">
        <v>50000</v>
      </c>
      <c r="O31" s="37">
        <v>45000</v>
      </c>
      <c r="P31" s="32"/>
      <c r="Q31" s="32"/>
      <c r="R31" s="32"/>
      <c r="S31" s="32"/>
      <c r="T31" s="32"/>
      <c r="U31" s="32"/>
      <c r="V31" s="32"/>
      <c r="W31" s="32"/>
      <c r="X31" s="36">
        <f t="shared" si="1"/>
        <v>0</v>
      </c>
      <c r="Y31" s="38">
        <v>44966</v>
      </c>
      <c r="Z31" s="38">
        <v>45697</v>
      </c>
      <c r="AA31" s="38">
        <v>45786</v>
      </c>
      <c r="AB31" s="33">
        <v>57974</v>
      </c>
      <c r="AC31" s="33" t="s">
        <v>33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3"/>
    </row>
    <row r="32" spans="1:48" s="2" customFormat="1" ht="27" customHeight="1">
      <c r="A32" s="31" t="s">
        <v>26</v>
      </c>
      <c r="B32" s="32" t="s">
        <v>171</v>
      </c>
      <c r="C32" s="32" t="s">
        <v>28</v>
      </c>
      <c r="D32" s="32" t="s">
        <v>172</v>
      </c>
      <c r="E32" s="33" t="s">
        <v>173</v>
      </c>
      <c r="F32" s="32" t="s">
        <v>152</v>
      </c>
      <c r="G32" s="32"/>
      <c r="H32" s="32" t="s">
        <v>174</v>
      </c>
      <c r="I32" s="35">
        <v>50000</v>
      </c>
      <c r="J32" s="34">
        <v>0</v>
      </c>
      <c r="K32" s="34">
        <v>0</v>
      </c>
      <c r="L32" s="34">
        <f t="shared" si="0"/>
        <v>50000</v>
      </c>
      <c r="M32" s="32">
        <v>0</v>
      </c>
      <c r="N32" s="36">
        <v>50000</v>
      </c>
      <c r="O32" s="37">
        <v>45000</v>
      </c>
      <c r="P32" s="32"/>
      <c r="Q32" s="32"/>
      <c r="R32" s="32"/>
      <c r="S32" s="32"/>
      <c r="T32" s="32"/>
      <c r="U32" s="32"/>
      <c r="V32" s="32"/>
      <c r="W32" s="32"/>
      <c r="X32" s="36">
        <f t="shared" si="1"/>
        <v>0</v>
      </c>
      <c r="Y32" s="38">
        <v>44966</v>
      </c>
      <c r="Z32" s="38">
        <v>45697</v>
      </c>
      <c r="AA32" s="38">
        <v>45786</v>
      </c>
      <c r="AB32" s="33">
        <v>57975</v>
      </c>
      <c r="AC32" s="33" t="s">
        <v>33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3"/>
    </row>
    <row r="33" spans="1:48" s="2" customFormat="1" ht="27" customHeight="1">
      <c r="A33" s="31" t="s">
        <v>26</v>
      </c>
      <c r="B33" s="32" t="s">
        <v>175</v>
      </c>
      <c r="C33" s="32" t="s">
        <v>28</v>
      </c>
      <c r="D33" s="32" t="s">
        <v>176</v>
      </c>
      <c r="E33" s="33" t="s">
        <v>177</v>
      </c>
      <c r="F33" s="32" t="s">
        <v>152</v>
      </c>
      <c r="G33" s="32"/>
      <c r="H33" s="32" t="s">
        <v>178</v>
      </c>
      <c r="I33" s="35">
        <v>47000</v>
      </c>
      <c r="J33" s="34">
        <v>0</v>
      </c>
      <c r="K33" s="35">
        <v>3000</v>
      </c>
      <c r="L33" s="34">
        <f t="shared" si="0"/>
        <v>50000</v>
      </c>
      <c r="M33" s="32">
        <v>0</v>
      </c>
      <c r="N33" s="36">
        <v>50000</v>
      </c>
      <c r="O33" s="37">
        <v>45000</v>
      </c>
      <c r="P33" s="32"/>
      <c r="Q33" s="32"/>
      <c r="R33" s="32"/>
      <c r="S33" s="32"/>
      <c r="T33" s="32"/>
      <c r="U33" s="32"/>
      <c r="V33" s="32"/>
      <c r="W33" s="32"/>
      <c r="X33" s="36">
        <f t="shared" si="1"/>
        <v>0</v>
      </c>
      <c r="Y33" s="38">
        <v>44966</v>
      </c>
      <c r="Z33" s="38">
        <v>45697</v>
      </c>
      <c r="AA33" s="38">
        <v>45786</v>
      </c>
      <c r="AB33" s="33">
        <v>57977</v>
      </c>
      <c r="AC33" s="33" t="s">
        <v>33</v>
      </c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3"/>
    </row>
    <row r="34" spans="1:48" s="2" customFormat="1" ht="27" customHeight="1">
      <c r="A34" s="31" t="s">
        <v>26</v>
      </c>
      <c r="B34" s="32" t="s">
        <v>179</v>
      </c>
      <c r="C34" s="32" t="s">
        <v>180</v>
      </c>
      <c r="D34" s="32" t="s">
        <v>181</v>
      </c>
      <c r="E34" s="33" t="s">
        <v>182</v>
      </c>
      <c r="F34" s="32" t="s">
        <v>152</v>
      </c>
      <c r="G34" s="32"/>
      <c r="H34" s="32" t="s">
        <v>183</v>
      </c>
      <c r="I34" s="35">
        <v>22400</v>
      </c>
      <c r="J34" s="34">
        <v>0</v>
      </c>
      <c r="K34" s="35">
        <v>27600</v>
      </c>
      <c r="L34" s="34">
        <f t="shared" si="0"/>
        <v>50000</v>
      </c>
      <c r="M34" s="32">
        <v>0</v>
      </c>
      <c r="N34" s="36">
        <v>50000</v>
      </c>
      <c r="O34" s="37">
        <v>45000</v>
      </c>
      <c r="P34" s="32"/>
      <c r="Q34" s="32"/>
      <c r="R34" s="32"/>
      <c r="S34" s="32"/>
      <c r="T34" s="32"/>
      <c r="U34" s="32"/>
      <c r="V34" s="32"/>
      <c r="W34" s="32"/>
      <c r="X34" s="36">
        <f t="shared" si="1"/>
        <v>0</v>
      </c>
      <c r="Y34" s="38">
        <v>44966</v>
      </c>
      <c r="Z34" s="38">
        <v>45697</v>
      </c>
      <c r="AA34" s="38">
        <v>45786</v>
      </c>
      <c r="AB34" s="33">
        <v>57978</v>
      </c>
      <c r="AC34" s="33" t="s">
        <v>33</v>
      </c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3"/>
    </row>
    <row r="35" spans="1:48" s="2" customFormat="1" ht="27" customHeight="1">
      <c r="A35" s="31" t="s">
        <v>26</v>
      </c>
      <c r="B35" s="32" t="s">
        <v>184</v>
      </c>
      <c r="C35" s="32" t="s">
        <v>60</v>
      </c>
      <c r="D35" s="32" t="s">
        <v>185</v>
      </c>
      <c r="E35" s="56" t="s">
        <v>186</v>
      </c>
      <c r="F35" s="32" t="s">
        <v>152</v>
      </c>
      <c r="G35" s="32"/>
      <c r="H35" s="32" t="s">
        <v>187</v>
      </c>
      <c r="I35" s="34">
        <v>50000</v>
      </c>
      <c r="J35" s="34">
        <v>0</v>
      </c>
      <c r="K35" s="34">
        <v>0</v>
      </c>
      <c r="L35" s="34">
        <f t="shared" si="0"/>
        <v>50000</v>
      </c>
      <c r="M35" s="32">
        <v>0</v>
      </c>
      <c r="N35" s="36">
        <v>50000</v>
      </c>
      <c r="O35" s="37">
        <v>45000</v>
      </c>
      <c r="P35" s="32"/>
      <c r="Q35" s="32"/>
      <c r="R35" s="32"/>
      <c r="S35" s="32"/>
      <c r="T35" s="32"/>
      <c r="U35" s="32"/>
      <c r="V35" s="32"/>
      <c r="W35" s="32"/>
      <c r="X35" s="36">
        <f t="shared" si="1"/>
        <v>0</v>
      </c>
      <c r="Y35" s="38">
        <v>44972</v>
      </c>
      <c r="Z35" s="38">
        <v>45703</v>
      </c>
      <c r="AA35" s="38">
        <v>45792</v>
      </c>
      <c r="AB35" s="33">
        <v>57986</v>
      </c>
      <c r="AC35" s="33" t="s">
        <v>33</v>
      </c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3"/>
    </row>
    <row r="36" spans="1:48" s="2" customFormat="1" ht="27" customHeight="1">
      <c r="A36" s="31" t="s">
        <v>26</v>
      </c>
      <c r="B36" s="32" t="s">
        <v>188</v>
      </c>
      <c r="C36" s="32" t="s">
        <v>60</v>
      </c>
      <c r="D36" s="32" t="s">
        <v>189</v>
      </c>
      <c r="E36" s="56" t="s">
        <v>190</v>
      </c>
      <c r="F36" s="32" t="s">
        <v>152</v>
      </c>
      <c r="G36" s="32"/>
      <c r="H36" s="32" t="s">
        <v>191</v>
      </c>
      <c r="I36" s="34">
        <v>50000</v>
      </c>
      <c r="J36" s="34">
        <v>0</v>
      </c>
      <c r="K36" s="34">
        <v>0</v>
      </c>
      <c r="L36" s="34">
        <f t="shared" si="0"/>
        <v>50000</v>
      </c>
      <c r="M36" s="32">
        <v>0</v>
      </c>
      <c r="N36" s="36">
        <v>50000</v>
      </c>
      <c r="O36" s="37">
        <v>45020</v>
      </c>
      <c r="P36" s="32"/>
      <c r="Q36" s="32"/>
      <c r="R36" s="32"/>
      <c r="S36" s="32"/>
      <c r="T36" s="32"/>
      <c r="U36" s="32"/>
      <c r="V36" s="32"/>
      <c r="W36" s="32"/>
      <c r="X36" s="36">
        <f t="shared" si="1"/>
        <v>0</v>
      </c>
      <c r="Y36" s="38">
        <v>44972</v>
      </c>
      <c r="Z36" s="38">
        <v>45703</v>
      </c>
      <c r="AA36" s="38">
        <v>45792</v>
      </c>
      <c r="AB36" s="33">
        <v>57989</v>
      </c>
      <c r="AC36" s="33" t="s">
        <v>33</v>
      </c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3"/>
    </row>
    <row r="37" spans="1:48" s="2" customFormat="1" ht="27" customHeight="1">
      <c r="A37" s="31" t="s">
        <v>26</v>
      </c>
      <c r="B37" s="32" t="s">
        <v>192</v>
      </c>
      <c r="C37" s="32" t="s">
        <v>60</v>
      </c>
      <c r="D37" s="32" t="s">
        <v>193</v>
      </c>
      <c r="E37" s="33" t="s">
        <v>194</v>
      </c>
      <c r="F37" s="32" t="s">
        <v>152</v>
      </c>
      <c r="G37" s="32"/>
      <c r="H37" s="32" t="s">
        <v>195</v>
      </c>
      <c r="I37" s="35">
        <v>22000</v>
      </c>
      <c r="J37" s="34">
        <v>0</v>
      </c>
      <c r="K37" s="35">
        <v>28000</v>
      </c>
      <c r="L37" s="34">
        <f t="shared" si="0"/>
        <v>50000</v>
      </c>
      <c r="M37" s="32">
        <v>0</v>
      </c>
      <c r="N37" s="36">
        <v>50000</v>
      </c>
      <c r="O37" s="37">
        <v>45033</v>
      </c>
      <c r="P37" s="32"/>
      <c r="Q37" s="32"/>
      <c r="R37" s="32"/>
      <c r="S37" s="32"/>
      <c r="T37" s="32"/>
      <c r="U37" s="32"/>
      <c r="V37" s="32"/>
      <c r="W37" s="32"/>
      <c r="X37" s="36">
        <f t="shared" si="1"/>
        <v>0</v>
      </c>
      <c r="Y37" s="38">
        <v>45007</v>
      </c>
      <c r="Z37" s="38">
        <v>45738</v>
      </c>
      <c r="AA37" s="38">
        <v>45830</v>
      </c>
      <c r="AB37" s="33">
        <v>58470</v>
      </c>
      <c r="AC37" s="33" t="s">
        <v>33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3"/>
    </row>
    <row r="38" spans="1:48" s="2" customFormat="1" ht="27" customHeight="1">
      <c r="A38" s="31" t="s">
        <v>26</v>
      </c>
      <c r="B38" s="32" t="s">
        <v>196</v>
      </c>
      <c r="C38" s="32" t="s">
        <v>41</v>
      </c>
      <c r="D38" s="32" t="s">
        <v>197</v>
      </c>
      <c r="E38" s="33" t="s">
        <v>198</v>
      </c>
      <c r="F38" s="32" t="s">
        <v>152</v>
      </c>
      <c r="G38" s="32"/>
      <c r="H38" s="32" t="s">
        <v>199</v>
      </c>
      <c r="I38" s="35">
        <v>46000</v>
      </c>
      <c r="J38" s="34">
        <v>0</v>
      </c>
      <c r="K38" s="35">
        <v>4000</v>
      </c>
      <c r="L38" s="34">
        <f t="shared" si="0"/>
        <v>50000</v>
      </c>
      <c r="M38" s="32">
        <v>0</v>
      </c>
      <c r="N38" s="36">
        <v>50000</v>
      </c>
      <c r="O38" s="37">
        <v>45030</v>
      </c>
      <c r="P38" s="32"/>
      <c r="Q38" s="32"/>
      <c r="R38" s="32"/>
      <c r="S38" s="32"/>
      <c r="T38" s="32"/>
      <c r="U38" s="32"/>
      <c r="V38" s="32"/>
      <c r="W38" s="32"/>
      <c r="X38" s="36">
        <f t="shared" si="1"/>
        <v>0</v>
      </c>
      <c r="Y38" s="38">
        <v>45006</v>
      </c>
      <c r="Z38" s="38">
        <v>45737</v>
      </c>
      <c r="AA38" s="38">
        <v>45829</v>
      </c>
      <c r="AB38" s="33">
        <v>58475</v>
      </c>
      <c r="AC38" s="33" t="s">
        <v>33</v>
      </c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3"/>
    </row>
    <row r="39" spans="1:48" s="2" customFormat="1" ht="27" customHeight="1">
      <c r="A39" s="31" t="s">
        <v>26</v>
      </c>
      <c r="B39" s="32" t="s">
        <v>200</v>
      </c>
      <c r="C39" s="32" t="s">
        <v>106</v>
      </c>
      <c r="D39" s="32" t="s">
        <v>201</v>
      </c>
      <c r="E39" s="33" t="s">
        <v>202</v>
      </c>
      <c r="F39" s="32" t="s">
        <v>152</v>
      </c>
      <c r="G39" s="32"/>
      <c r="H39" s="32" t="s">
        <v>203</v>
      </c>
      <c r="I39" s="34">
        <v>40000</v>
      </c>
      <c r="J39" s="34">
        <v>0</v>
      </c>
      <c r="K39" s="34">
        <v>10000</v>
      </c>
      <c r="L39" s="34">
        <f t="shared" si="0"/>
        <v>50000</v>
      </c>
      <c r="M39" s="32">
        <v>0</v>
      </c>
      <c r="N39" s="36">
        <v>50000</v>
      </c>
      <c r="O39" s="37">
        <v>45002</v>
      </c>
      <c r="P39" s="32"/>
      <c r="Q39" s="32"/>
      <c r="R39" s="32"/>
      <c r="S39" s="32"/>
      <c r="T39" s="32"/>
      <c r="U39" s="32"/>
      <c r="V39" s="32"/>
      <c r="W39" s="32"/>
      <c r="X39" s="36">
        <f t="shared" si="1"/>
        <v>0</v>
      </c>
      <c r="Y39" s="38">
        <v>44972</v>
      </c>
      <c r="Z39" s="38">
        <v>45703</v>
      </c>
      <c r="AA39" s="38">
        <v>45792</v>
      </c>
      <c r="AB39" s="33">
        <v>57993</v>
      </c>
      <c r="AC39" s="33" t="s">
        <v>33</v>
      </c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3"/>
    </row>
    <row r="40" spans="1:48" s="2" customFormat="1" ht="27" customHeight="1">
      <c r="A40" s="31" t="s">
        <v>26</v>
      </c>
      <c r="B40" s="32" t="s">
        <v>204</v>
      </c>
      <c r="C40" s="32" t="s">
        <v>106</v>
      </c>
      <c r="D40" s="32" t="s">
        <v>205</v>
      </c>
      <c r="E40" s="33" t="s">
        <v>206</v>
      </c>
      <c r="F40" s="32" t="s">
        <v>152</v>
      </c>
      <c r="G40" s="32"/>
      <c r="H40" s="32" t="s">
        <v>207</v>
      </c>
      <c r="I40" s="34">
        <v>30600</v>
      </c>
      <c r="J40" s="34">
        <v>0</v>
      </c>
      <c r="K40" s="34">
        <v>19400</v>
      </c>
      <c r="L40" s="34">
        <f t="shared" si="0"/>
        <v>50000</v>
      </c>
      <c r="M40" s="32">
        <v>0</v>
      </c>
      <c r="N40" s="36">
        <v>50000</v>
      </c>
      <c r="O40" s="37">
        <v>45002</v>
      </c>
      <c r="P40" s="32"/>
      <c r="Q40" s="32"/>
      <c r="R40" s="32"/>
      <c r="S40" s="32"/>
      <c r="T40" s="32"/>
      <c r="U40" s="32"/>
      <c r="V40" s="32"/>
      <c r="W40" s="32"/>
      <c r="X40" s="36">
        <f t="shared" si="1"/>
        <v>0</v>
      </c>
      <c r="Y40" s="38">
        <v>44972</v>
      </c>
      <c r="Z40" s="38">
        <v>45703</v>
      </c>
      <c r="AA40" s="38">
        <v>45792</v>
      </c>
      <c r="AB40" s="33">
        <v>58002</v>
      </c>
      <c r="AC40" s="33" t="s">
        <v>33</v>
      </c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3"/>
    </row>
    <row r="41" spans="1:48" s="2" customFormat="1" ht="27" customHeight="1">
      <c r="A41" s="31" t="s">
        <v>26</v>
      </c>
      <c r="B41" s="32" t="s">
        <v>208</v>
      </c>
      <c r="C41" s="32" t="s">
        <v>137</v>
      </c>
      <c r="D41" s="32" t="s">
        <v>209</v>
      </c>
      <c r="E41" s="56" t="s">
        <v>210</v>
      </c>
      <c r="F41" s="32" t="s">
        <v>73</v>
      </c>
      <c r="G41" s="32"/>
      <c r="H41" s="32" t="s">
        <v>211</v>
      </c>
      <c r="I41" s="35">
        <v>46000</v>
      </c>
      <c r="J41" s="35">
        <f>72000+4800</f>
        <v>76800</v>
      </c>
      <c r="K41" s="34">
        <v>0</v>
      </c>
      <c r="L41" s="34">
        <f t="shared" si="0"/>
        <v>122800</v>
      </c>
      <c r="M41" s="32">
        <v>2</v>
      </c>
      <c r="N41" s="36">
        <v>59000</v>
      </c>
      <c r="O41" s="37">
        <v>45030</v>
      </c>
      <c r="P41" s="32"/>
      <c r="Q41" s="32"/>
      <c r="R41" s="32"/>
      <c r="S41" s="32"/>
      <c r="T41" s="32"/>
      <c r="U41" s="32"/>
      <c r="V41" s="32"/>
      <c r="W41" s="32"/>
      <c r="X41" s="36">
        <f t="shared" si="1"/>
        <v>63800</v>
      </c>
      <c r="Y41" s="38">
        <v>45007</v>
      </c>
      <c r="Z41" s="38">
        <v>45738</v>
      </c>
      <c r="AA41" s="38">
        <v>45830</v>
      </c>
      <c r="AB41" s="33">
        <v>58561</v>
      </c>
      <c r="AC41" s="33" t="s">
        <v>33</v>
      </c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3"/>
    </row>
    <row r="42" spans="1:48" s="2" customFormat="1" ht="27" customHeight="1">
      <c r="A42" s="31" t="s">
        <v>26</v>
      </c>
      <c r="B42" s="32" t="s">
        <v>212</v>
      </c>
      <c r="C42" s="32" t="s">
        <v>213</v>
      </c>
      <c r="D42" s="32" t="s">
        <v>214</v>
      </c>
      <c r="E42" s="33" t="s">
        <v>215</v>
      </c>
      <c r="F42" s="32" t="s">
        <v>152</v>
      </c>
      <c r="G42" s="32"/>
      <c r="H42" s="32" t="s">
        <v>216</v>
      </c>
      <c r="I42" s="35">
        <v>32500</v>
      </c>
      <c r="J42" s="34">
        <v>0</v>
      </c>
      <c r="K42" s="35">
        <v>17500</v>
      </c>
      <c r="L42" s="34">
        <f t="shared" si="0"/>
        <v>50000</v>
      </c>
      <c r="M42" s="32">
        <v>0</v>
      </c>
      <c r="N42" s="36">
        <v>50000</v>
      </c>
      <c r="O42" s="37">
        <v>45002</v>
      </c>
      <c r="P42" s="32"/>
      <c r="Q42" s="32"/>
      <c r="R42" s="32"/>
      <c r="S42" s="32"/>
      <c r="T42" s="32"/>
      <c r="U42" s="32"/>
      <c r="V42" s="32"/>
      <c r="W42" s="32"/>
      <c r="X42" s="36">
        <f t="shared" si="1"/>
        <v>0</v>
      </c>
      <c r="Y42" s="38">
        <v>44985</v>
      </c>
      <c r="Z42" s="38">
        <v>45716</v>
      </c>
      <c r="AA42" s="38">
        <v>45805</v>
      </c>
      <c r="AB42" s="33">
        <v>58060</v>
      </c>
      <c r="AC42" s="33" t="s">
        <v>33</v>
      </c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3"/>
    </row>
    <row r="43" spans="1:48" s="2" customFormat="1" ht="27" customHeight="1">
      <c r="A43" s="31" t="s">
        <v>26</v>
      </c>
      <c r="B43" s="32" t="s">
        <v>217</v>
      </c>
      <c r="C43" s="32" t="s">
        <v>112</v>
      </c>
      <c r="D43" s="32" t="s">
        <v>218</v>
      </c>
      <c r="E43" s="33" t="s">
        <v>219</v>
      </c>
      <c r="F43" s="32" t="s">
        <v>220</v>
      </c>
      <c r="G43" s="32"/>
      <c r="H43" s="32" t="s">
        <v>221</v>
      </c>
      <c r="I43" s="34">
        <v>1750000</v>
      </c>
      <c r="J43" s="34">
        <v>0</v>
      </c>
      <c r="K43" s="34">
        <v>0</v>
      </c>
      <c r="L43" s="34">
        <f t="shared" si="0"/>
        <v>1750000</v>
      </c>
      <c r="M43" s="32">
        <v>0</v>
      </c>
      <c r="N43" s="36">
        <v>1400000</v>
      </c>
      <c r="O43" s="37">
        <v>45012</v>
      </c>
      <c r="P43" s="32"/>
      <c r="Q43" s="32"/>
      <c r="R43" s="32"/>
      <c r="S43" s="32"/>
      <c r="T43" s="32"/>
      <c r="U43" s="32"/>
      <c r="V43" s="32"/>
      <c r="W43" s="32"/>
      <c r="X43" s="36">
        <f t="shared" si="1"/>
        <v>350000</v>
      </c>
      <c r="Y43" s="38">
        <v>44995</v>
      </c>
      <c r="Z43" s="38">
        <v>45361</v>
      </c>
      <c r="AA43" s="38">
        <v>45453</v>
      </c>
      <c r="AB43" s="33">
        <v>58175</v>
      </c>
      <c r="AC43" s="33" t="s">
        <v>33</v>
      </c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3"/>
    </row>
    <row r="44" spans="1:48" s="2" customFormat="1" ht="27" customHeight="1">
      <c r="A44" s="31" t="s">
        <v>26</v>
      </c>
      <c r="B44" s="48" t="s">
        <v>222</v>
      </c>
      <c r="C44" s="48" t="s">
        <v>112</v>
      </c>
      <c r="D44" s="48" t="s">
        <v>223</v>
      </c>
      <c r="E44" s="45" t="s">
        <v>224</v>
      </c>
      <c r="F44" s="48" t="s">
        <v>225</v>
      </c>
      <c r="G44" s="48" t="s">
        <v>226</v>
      </c>
      <c r="H44" s="48"/>
      <c r="I44" s="50">
        <v>23000</v>
      </c>
      <c r="J44" s="51">
        <v>0</v>
      </c>
      <c r="K44" s="50">
        <v>17500</v>
      </c>
      <c r="L44" s="51">
        <f t="shared" si="0"/>
        <v>40500</v>
      </c>
      <c r="M44" s="48">
        <v>0</v>
      </c>
      <c r="N44" s="52"/>
      <c r="O44" s="53"/>
      <c r="P44" s="48"/>
      <c r="Q44" s="48"/>
      <c r="R44" s="48"/>
      <c r="S44" s="48"/>
      <c r="T44" s="48"/>
      <c r="U44" s="48"/>
      <c r="V44" s="48"/>
      <c r="W44" s="48"/>
      <c r="X44" s="52">
        <f t="shared" si="1"/>
        <v>40500</v>
      </c>
      <c r="Y44" s="54"/>
      <c r="Z44" s="54"/>
      <c r="AA44" s="54"/>
      <c r="AB44" s="45"/>
      <c r="AC44" s="45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3"/>
    </row>
    <row r="45" spans="1:48" s="2" customFormat="1" ht="27" customHeight="1">
      <c r="A45" s="31" t="s">
        <v>26</v>
      </c>
      <c r="B45" s="48" t="s">
        <v>227</v>
      </c>
      <c r="C45" s="48" t="s">
        <v>112</v>
      </c>
      <c r="D45" s="48" t="s">
        <v>228</v>
      </c>
      <c r="E45" s="57" t="s">
        <v>229</v>
      </c>
      <c r="F45" s="48" t="s">
        <v>152</v>
      </c>
      <c r="G45" s="49" t="s">
        <v>230</v>
      </c>
      <c r="H45" s="49" t="s">
        <v>231</v>
      </c>
      <c r="I45" s="50">
        <v>50000</v>
      </c>
      <c r="J45" s="51">
        <v>0</v>
      </c>
      <c r="K45" s="51">
        <v>0</v>
      </c>
      <c r="L45" s="51">
        <f t="shared" si="0"/>
        <v>50000</v>
      </c>
      <c r="M45" s="48">
        <v>0</v>
      </c>
      <c r="N45" s="52"/>
      <c r="O45" s="53"/>
      <c r="P45" s="48"/>
      <c r="Q45" s="48"/>
      <c r="R45" s="48"/>
      <c r="S45" s="48"/>
      <c r="T45" s="48"/>
      <c r="U45" s="48"/>
      <c r="V45" s="48"/>
      <c r="W45" s="48"/>
      <c r="X45" s="52">
        <f t="shared" si="1"/>
        <v>50000</v>
      </c>
      <c r="Y45" s="54"/>
      <c r="Z45" s="54"/>
      <c r="AA45" s="54"/>
      <c r="AB45" s="45"/>
      <c r="AC45" s="45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3"/>
    </row>
    <row r="46" spans="1:48" s="2" customFormat="1" ht="27" customHeight="1">
      <c r="A46" s="31" t="s">
        <v>26</v>
      </c>
      <c r="B46" s="48" t="s">
        <v>232</v>
      </c>
      <c r="C46" s="48" t="s">
        <v>112</v>
      </c>
      <c r="D46" s="48" t="s">
        <v>233</v>
      </c>
      <c r="E46" s="45" t="s">
        <v>234</v>
      </c>
      <c r="F46" s="48" t="s">
        <v>152</v>
      </c>
      <c r="G46" s="49" t="s">
        <v>235</v>
      </c>
      <c r="H46" s="49" t="s">
        <v>236</v>
      </c>
      <c r="I46" s="50">
        <v>50000</v>
      </c>
      <c r="J46" s="51">
        <v>0</v>
      </c>
      <c r="K46" s="51">
        <v>0</v>
      </c>
      <c r="L46" s="51">
        <f t="shared" si="0"/>
        <v>50000</v>
      </c>
      <c r="M46" s="48">
        <v>0</v>
      </c>
      <c r="N46" s="52"/>
      <c r="O46" s="53"/>
      <c r="P46" s="48"/>
      <c r="Q46" s="48"/>
      <c r="R46" s="48"/>
      <c r="S46" s="48"/>
      <c r="T46" s="48"/>
      <c r="U46" s="48"/>
      <c r="V46" s="48"/>
      <c r="W46" s="48"/>
      <c r="X46" s="52">
        <f t="shared" si="1"/>
        <v>50000</v>
      </c>
      <c r="Y46" s="54"/>
      <c r="Z46" s="54"/>
      <c r="AA46" s="54"/>
      <c r="AB46" s="45"/>
      <c r="AC46" s="45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3"/>
    </row>
    <row r="47" spans="1:48" s="2" customFormat="1" ht="27" customHeight="1">
      <c r="A47" s="31" t="s">
        <v>26</v>
      </c>
      <c r="B47" s="48" t="s">
        <v>237</v>
      </c>
      <c r="C47" s="48" t="s">
        <v>112</v>
      </c>
      <c r="D47" s="48" t="s">
        <v>238</v>
      </c>
      <c r="E47" s="57" t="s">
        <v>239</v>
      </c>
      <c r="F47" s="48" t="s">
        <v>152</v>
      </c>
      <c r="G47" s="48" t="s">
        <v>240</v>
      </c>
      <c r="H47" s="48"/>
      <c r="I47" s="50">
        <v>50000</v>
      </c>
      <c r="J47" s="51">
        <v>0</v>
      </c>
      <c r="K47" s="51">
        <v>0</v>
      </c>
      <c r="L47" s="51">
        <f t="shared" si="0"/>
        <v>50000</v>
      </c>
      <c r="M47" s="48">
        <v>0</v>
      </c>
      <c r="N47" s="52"/>
      <c r="O47" s="53"/>
      <c r="P47" s="48"/>
      <c r="Q47" s="48"/>
      <c r="R47" s="48"/>
      <c r="S47" s="48"/>
      <c r="T47" s="48"/>
      <c r="U47" s="48"/>
      <c r="V47" s="48"/>
      <c r="W47" s="48"/>
      <c r="X47" s="52">
        <f t="shared" si="1"/>
        <v>50000</v>
      </c>
      <c r="Y47" s="54"/>
      <c r="Z47" s="54"/>
      <c r="AA47" s="54"/>
      <c r="AB47" s="45"/>
      <c r="AC47" s="45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3"/>
    </row>
    <row r="48" spans="1:48" s="2" customFormat="1" ht="27" customHeight="1">
      <c r="A48" s="31" t="s">
        <v>26</v>
      </c>
      <c r="B48" s="32" t="s">
        <v>241</v>
      </c>
      <c r="C48" s="32" t="s">
        <v>35</v>
      </c>
      <c r="D48" s="32" t="s">
        <v>242</v>
      </c>
      <c r="E48" s="33" t="s">
        <v>243</v>
      </c>
      <c r="F48" s="32" t="s">
        <v>31</v>
      </c>
      <c r="G48" s="32"/>
      <c r="H48" s="32" t="s">
        <v>244</v>
      </c>
      <c r="I48" s="35">
        <v>69924.7</v>
      </c>
      <c r="J48" s="35">
        <v>184500</v>
      </c>
      <c r="K48" s="34">
        <v>0</v>
      </c>
      <c r="L48" s="34">
        <f t="shared" si="0"/>
        <v>254424.7</v>
      </c>
      <c r="M48" s="32">
        <v>1</v>
      </c>
      <c r="N48" s="36">
        <v>98938.1</v>
      </c>
      <c r="O48" s="37">
        <v>45020</v>
      </c>
      <c r="P48" s="32"/>
      <c r="Q48" s="32"/>
      <c r="R48" s="32"/>
      <c r="S48" s="32"/>
      <c r="T48" s="32"/>
      <c r="U48" s="32"/>
      <c r="V48" s="32"/>
      <c r="W48" s="32"/>
      <c r="X48" s="36">
        <f t="shared" si="1"/>
        <v>155486.6</v>
      </c>
      <c r="Y48" s="38">
        <v>44974</v>
      </c>
      <c r="Z48" s="38">
        <v>46129</v>
      </c>
      <c r="AA48" s="38">
        <v>46220</v>
      </c>
      <c r="AB48" s="33">
        <v>58008</v>
      </c>
      <c r="AC48" s="33" t="s">
        <v>33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3"/>
    </row>
    <row r="49" spans="1:48" s="2" customFormat="1" ht="27" customHeight="1">
      <c r="A49" s="31" t="s">
        <v>26</v>
      </c>
      <c r="B49" s="32" t="s">
        <v>245</v>
      </c>
      <c r="C49" s="32" t="s">
        <v>55</v>
      </c>
      <c r="D49" s="32" t="s">
        <v>246</v>
      </c>
      <c r="E49" s="33" t="s">
        <v>247</v>
      </c>
      <c r="F49" s="32" t="s">
        <v>152</v>
      </c>
      <c r="G49" s="32"/>
      <c r="H49" s="32" t="s">
        <v>248</v>
      </c>
      <c r="I49" s="34">
        <v>41251.5</v>
      </c>
      <c r="J49" s="34">
        <v>0</v>
      </c>
      <c r="K49" s="34">
        <v>8748.5</v>
      </c>
      <c r="L49" s="34">
        <f t="shared" si="0"/>
        <v>50000</v>
      </c>
      <c r="M49" s="32">
        <v>0</v>
      </c>
      <c r="N49" s="36">
        <v>50000</v>
      </c>
      <c r="O49" s="37">
        <v>45012</v>
      </c>
      <c r="P49" s="32"/>
      <c r="Q49" s="32"/>
      <c r="R49" s="32"/>
      <c r="S49" s="32"/>
      <c r="T49" s="32"/>
      <c r="U49" s="32"/>
      <c r="V49" s="32"/>
      <c r="W49" s="32"/>
      <c r="X49" s="36">
        <f t="shared" si="1"/>
        <v>0</v>
      </c>
      <c r="Y49" s="38">
        <v>44994</v>
      </c>
      <c r="Z49" s="38">
        <v>45725</v>
      </c>
      <c r="AA49" s="38">
        <v>45817</v>
      </c>
      <c r="AB49" s="33">
        <v>58208</v>
      </c>
      <c r="AC49" s="33" t="s">
        <v>33</v>
      </c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3"/>
    </row>
    <row r="50" spans="1:48" s="2" customFormat="1" ht="27" customHeight="1">
      <c r="A50" s="31" t="s">
        <v>26</v>
      </c>
      <c r="B50" s="32" t="s">
        <v>249</v>
      </c>
      <c r="C50" s="32" t="s">
        <v>28</v>
      </c>
      <c r="D50" s="32" t="s">
        <v>250</v>
      </c>
      <c r="E50" s="56" t="s">
        <v>251</v>
      </c>
      <c r="F50" s="32" t="s">
        <v>152</v>
      </c>
      <c r="G50" s="32"/>
      <c r="H50" s="32" t="s">
        <v>252</v>
      </c>
      <c r="I50" s="34">
        <v>20722.400000000001</v>
      </c>
      <c r="J50" s="34">
        <v>0</v>
      </c>
      <c r="K50" s="35">
        <v>29277.599999999999</v>
      </c>
      <c r="L50" s="34">
        <f t="shared" si="0"/>
        <v>50000</v>
      </c>
      <c r="M50" s="32">
        <v>0</v>
      </c>
      <c r="N50" s="36">
        <v>50000</v>
      </c>
      <c r="O50" s="37">
        <v>45000</v>
      </c>
      <c r="P50" s="32"/>
      <c r="Q50" s="32"/>
      <c r="R50" s="32"/>
      <c r="S50" s="32"/>
      <c r="T50" s="32"/>
      <c r="U50" s="32"/>
      <c r="V50" s="32"/>
      <c r="W50" s="32"/>
      <c r="X50" s="36">
        <f t="shared" si="1"/>
        <v>0</v>
      </c>
      <c r="Y50" s="38">
        <v>44979</v>
      </c>
      <c r="Z50" s="38">
        <v>45710</v>
      </c>
      <c r="AA50" s="38">
        <v>45799</v>
      </c>
      <c r="AB50" s="33">
        <v>58011</v>
      </c>
      <c r="AC50" s="33" t="s">
        <v>33</v>
      </c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3"/>
    </row>
    <row r="51" spans="1:48" s="2" customFormat="1" ht="27" customHeight="1">
      <c r="A51" s="31" t="s">
        <v>26</v>
      </c>
      <c r="B51" s="32" t="s">
        <v>253</v>
      </c>
      <c r="C51" s="32" t="s">
        <v>28</v>
      </c>
      <c r="D51" s="32" t="s">
        <v>254</v>
      </c>
      <c r="E51" s="33" t="s">
        <v>255</v>
      </c>
      <c r="F51" s="32" t="s">
        <v>152</v>
      </c>
      <c r="G51" s="32" t="s">
        <v>256</v>
      </c>
      <c r="H51" s="32" t="s">
        <v>257</v>
      </c>
      <c r="I51" s="35">
        <v>25000</v>
      </c>
      <c r="J51" s="35">
        <v>0</v>
      </c>
      <c r="K51" s="35">
        <v>25000</v>
      </c>
      <c r="L51" s="34">
        <f t="shared" si="0"/>
        <v>50000</v>
      </c>
      <c r="M51" s="32">
        <v>0</v>
      </c>
      <c r="N51" s="36">
        <v>50000</v>
      </c>
      <c r="O51" s="37">
        <v>45000</v>
      </c>
      <c r="P51" s="32"/>
      <c r="Q51" s="32"/>
      <c r="R51" s="32"/>
      <c r="S51" s="32"/>
      <c r="T51" s="32"/>
      <c r="U51" s="32"/>
      <c r="V51" s="32"/>
      <c r="W51" s="32"/>
      <c r="X51" s="36">
        <f t="shared" si="1"/>
        <v>0</v>
      </c>
      <c r="Y51" s="38">
        <v>44979</v>
      </c>
      <c r="Z51" s="38">
        <v>45710</v>
      </c>
      <c r="AA51" s="38">
        <v>45799</v>
      </c>
      <c r="AB51" s="33">
        <v>58013</v>
      </c>
      <c r="AC51" s="33" t="s">
        <v>33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3"/>
    </row>
    <row r="52" spans="1:48" s="2" customFormat="1" ht="27" customHeight="1">
      <c r="A52" s="31" t="s">
        <v>26</v>
      </c>
      <c r="B52" s="32" t="s">
        <v>258</v>
      </c>
      <c r="C52" s="32" t="s">
        <v>35</v>
      </c>
      <c r="D52" s="58" t="s">
        <v>259</v>
      </c>
      <c r="E52" s="33" t="s">
        <v>260</v>
      </c>
      <c r="F52" s="59" t="s">
        <v>261</v>
      </c>
      <c r="G52" s="59" t="s">
        <v>262</v>
      </c>
      <c r="H52" s="32" t="s">
        <v>263</v>
      </c>
      <c r="I52" s="35">
        <v>220000</v>
      </c>
      <c r="J52" s="35">
        <v>0</v>
      </c>
      <c r="K52" s="35">
        <v>130000</v>
      </c>
      <c r="L52" s="34">
        <f t="shared" si="0"/>
        <v>350000</v>
      </c>
      <c r="M52" s="32">
        <v>0</v>
      </c>
      <c r="N52" s="36">
        <v>350000</v>
      </c>
      <c r="O52" s="37">
        <v>45030</v>
      </c>
      <c r="P52" s="32"/>
      <c r="Q52" s="32"/>
      <c r="R52" s="32"/>
      <c r="S52" s="32"/>
      <c r="T52" s="32"/>
      <c r="U52" s="32"/>
      <c r="V52" s="32"/>
      <c r="W52" s="32"/>
      <c r="X52" s="36">
        <f t="shared" si="1"/>
        <v>0</v>
      </c>
      <c r="Y52" s="38">
        <v>45026</v>
      </c>
      <c r="Z52" s="38">
        <v>45757</v>
      </c>
      <c r="AA52" s="38">
        <v>45848</v>
      </c>
      <c r="AB52" s="33">
        <v>58724</v>
      </c>
      <c r="AC52" s="33" t="s">
        <v>33</v>
      </c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3"/>
    </row>
    <row r="53" spans="1:48" s="2" customFormat="1" ht="27" customHeight="1">
      <c r="A53" s="31" t="s">
        <v>26</v>
      </c>
      <c r="B53" s="32" t="s">
        <v>264</v>
      </c>
      <c r="C53" s="32" t="s">
        <v>28</v>
      </c>
      <c r="D53" s="58" t="s">
        <v>265</v>
      </c>
      <c r="E53" s="33" t="s">
        <v>266</v>
      </c>
      <c r="F53" s="59" t="s">
        <v>267</v>
      </c>
      <c r="G53" s="59" t="s">
        <v>262</v>
      </c>
      <c r="H53" s="32" t="s">
        <v>268</v>
      </c>
      <c r="I53" s="35">
        <v>80000</v>
      </c>
      <c r="J53" s="35">
        <v>0</v>
      </c>
      <c r="K53" s="35">
        <v>0</v>
      </c>
      <c r="L53" s="34">
        <f t="shared" si="0"/>
        <v>80000</v>
      </c>
      <c r="M53" s="32">
        <v>0</v>
      </c>
      <c r="N53" s="36">
        <v>80000</v>
      </c>
      <c r="O53" s="37">
        <v>45000</v>
      </c>
      <c r="P53" s="32"/>
      <c r="Q53" s="32"/>
      <c r="R53" s="32"/>
      <c r="S53" s="32"/>
      <c r="T53" s="32"/>
      <c r="U53" s="32"/>
      <c r="V53" s="32"/>
      <c r="W53" s="32"/>
      <c r="X53" s="36">
        <f t="shared" si="1"/>
        <v>0</v>
      </c>
      <c r="Y53" s="38">
        <v>44986</v>
      </c>
      <c r="Z53" s="38">
        <v>45352</v>
      </c>
      <c r="AA53" s="38">
        <v>45444</v>
      </c>
      <c r="AB53" s="33">
        <v>58014</v>
      </c>
      <c r="AC53" s="33" t="s">
        <v>33</v>
      </c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3"/>
    </row>
    <row r="54" spans="1:48" s="2" customFormat="1" ht="27" customHeight="1">
      <c r="A54" s="31" t="s">
        <v>26</v>
      </c>
      <c r="B54" s="48" t="s">
        <v>269</v>
      </c>
      <c r="C54" s="60" t="s">
        <v>112</v>
      </c>
      <c r="D54" s="60" t="s">
        <v>270</v>
      </c>
      <c r="E54" s="45" t="s">
        <v>271</v>
      </c>
      <c r="F54" s="61" t="s">
        <v>272</v>
      </c>
      <c r="G54" s="48"/>
      <c r="H54" s="48" t="s">
        <v>273</v>
      </c>
      <c r="I54" s="50">
        <v>490980</v>
      </c>
      <c r="J54" s="50">
        <v>897000</v>
      </c>
      <c r="K54" s="50">
        <v>80000</v>
      </c>
      <c r="L54" s="51">
        <f t="shared" si="0"/>
        <v>1467980</v>
      </c>
      <c r="M54" s="48">
        <v>45</v>
      </c>
      <c r="N54" s="52"/>
      <c r="O54" s="53"/>
      <c r="P54" s="48"/>
      <c r="Q54" s="48"/>
      <c r="R54" s="48"/>
      <c r="S54" s="48"/>
      <c r="T54" s="48"/>
      <c r="U54" s="48"/>
      <c r="V54" s="48"/>
      <c r="W54" s="48"/>
      <c r="X54" s="52">
        <f t="shared" si="1"/>
        <v>1467980</v>
      </c>
      <c r="Y54" s="54"/>
      <c r="Z54" s="54"/>
      <c r="AA54" s="54"/>
      <c r="AB54" s="45"/>
      <c r="AC54" s="45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3"/>
    </row>
    <row r="55" spans="1:48" s="2" customFormat="1" ht="27" customHeight="1">
      <c r="A55" s="31" t="s">
        <v>26</v>
      </c>
      <c r="B55" s="48" t="s">
        <v>274</v>
      </c>
      <c r="C55" s="60" t="s">
        <v>275</v>
      </c>
      <c r="D55" s="60" t="s">
        <v>270</v>
      </c>
      <c r="E55" s="45" t="s">
        <v>276</v>
      </c>
      <c r="F55" s="61" t="s">
        <v>272</v>
      </c>
      <c r="G55" s="48"/>
      <c r="H55" s="48" t="s">
        <v>273</v>
      </c>
      <c r="I55" s="50">
        <v>139588</v>
      </c>
      <c r="J55" s="50">
        <v>81000</v>
      </c>
      <c r="K55" s="50">
        <v>30000</v>
      </c>
      <c r="L55" s="51">
        <f t="shared" si="0"/>
        <v>250588</v>
      </c>
      <c r="M55" s="48">
        <v>9</v>
      </c>
      <c r="N55" s="52"/>
      <c r="O55" s="53"/>
      <c r="P55" s="48"/>
      <c r="Q55" s="48"/>
      <c r="R55" s="48"/>
      <c r="S55" s="48"/>
      <c r="T55" s="48"/>
      <c r="U55" s="48"/>
      <c r="V55" s="48"/>
      <c r="W55" s="48"/>
      <c r="X55" s="52">
        <f t="shared" si="1"/>
        <v>250588</v>
      </c>
      <c r="Y55" s="54"/>
      <c r="Z55" s="54"/>
      <c r="AA55" s="54"/>
      <c r="AB55" s="45"/>
      <c r="AC55" s="45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3"/>
    </row>
    <row r="56" spans="1:48" s="2" customFormat="1" ht="27" customHeight="1">
      <c r="A56" s="31" t="s">
        <v>26</v>
      </c>
      <c r="B56" s="32" t="s">
        <v>277</v>
      </c>
      <c r="C56" s="58" t="s">
        <v>278</v>
      </c>
      <c r="D56" s="58" t="s">
        <v>270</v>
      </c>
      <c r="E56" s="33" t="s">
        <v>279</v>
      </c>
      <c r="F56" s="59" t="s">
        <v>272</v>
      </c>
      <c r="G56" s="32"/>
      <c r="H56" s="32" t="s">
        <v>273</v>
      </c>
      <c r="I56" s="35">
        <v>398380</v>
      </c>
      <c r="J56" s="35">
        <v>1158000</v>
      </c>
      <c r="K56" s="35">
        <v>80000</v>
      </c>
      <c r="L56" s="34">
        <f t="shared" si="0"/>
        <v>1636380</v>
      </c>
      <c r="M56" s="32">
        <v>35</v>
      </c>
      <c r="N56" s="36">
        <v>405892</v>
      </c>
      <c r="O56" s="37">
        <v>45072</v>
      </c>
      <c r="P56" s="32"/>
      <c r="Q56" s="32"/>
      <c r="R56" s="32"/>
      <c r="S56" s="32"/>
      <c r="T56" s="32"/>
      <c r="U56" s="32"/>
      <c r="V56" s="32"/>
      <c r="W56" s="32"/>
      <c r="X56" s="36">
        <f t="shared" si="1"/>
        <v>1230488</v>
      </c>
      <c r="Y56" s="38">
        <v>45055</v>
      </c>
      <c r="Z56" s="38">
        <v>46516</v>
      </c>
      <c r="AA56" s="38">
        <v>46608</v>
      </c>
      <c r="AB56" s="33">
        <v>59342</v>
      </c>
      <c r="AC56" s="33" t="s">
        <v>33</v>
      </c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3"/>
    </row>
    <row r="57" spans="1:48" s="2" customFormat="1" ht="27" customHeight="1">
      <c r="A57" s="31" t="s">
        <v>26</v>
      </c>
      <c r="B57" s="32" t="s">
        <v>280</v>
      </c>
      <c r="C57" s="32" t="s">
        <v>76</v>
      </c>
      <c r="D57" s="58" t="s">
        <v>270</v>
      </c>
      <c r="E57" s="33" t="s">
        <v>281</v>
      </c>
      <c r="F57" s="59" t="s">
        <v>272</v>
      </c>
      <c r="G57" s="32"/>
      <c r="H57" s="32" t="s">
        <v>273</v>
      </c>
      <c r="I57" s="35">
        <v>148462</v>
      </c>
      <c r="J57" s="35">
        <f>696000+266400</f>
        <v>962400</v>
      </c>
      <c r="K57" s="34">
        <v>0</v>
      </c>
      <c r="L57" s="34">
        <f t="shared" si="0"/>
        <v>1110862</v>
      </c>
      <c r="M57" s="32">
        <v>98</v>
      </c>
      <c r="N57" s="36">
        <v>364126</v>
      </c>
      <c r="O57" s="37">
        <v>45002</v>
      </c>
      <c r="P57" s="32"/>
      <c r="Q57" s="32"/>
      <c r="R57" s="32"/>
      <c r="S57" s="32"/>
      <c r="T57" s="32"/>
      <c r="U57" s="32"/>
      <c r="V57" s="32"/>
      <c r="W57" s="32"/>
      <c r="X57" s="36">
        <f t="shared" si="1"/>
        <v>746736</v>
      </c>
      <c r="Y57" s="38">
        <v>44979</v>
      </c>
      <c r="Z57" s="38">
        <v>46440</v>
      </c>
      <c r="AA57" s="38">
        <v>46529</v>
      </c>
      <c r="AB57" s="33">
        <v>58020</v>
      </c>
      <c r="AC57" s="33" t="s">
        <v>33</v>
      </c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3"/>
    </row>
    <row r="58" spans="1:48" s="2" customFormat="1" ht="27" customHeight="1">
      <c r="A58" s="31" t="s">
        <v>26</v>
      </c>
      <c r="B58" s="32" t="s">
        <v>282</v>
      </c>
      <c r="C58" s="32" t="s">
        <v>35</v>
      </c>
      <c r="D58" s="58" t="s">
        <v>270</v>
      </c>
      <c r="E58" s="33" t="s">
        <v>283</v>
      </c>
      <c r="F58" s="59" t="s">
        <v>272</v>
      </c>
      <c r="G58" s="32"/>
      <c r="H58" s="32" t="s">
        <v>273</v>
      </c>
      <c r="I58" s="35">
        <v>384530</v>
      </c>
      <c r="J58" s="35">
        <v>294000</v>
      </c>
      <c r="K58" s="35">
        <v>80000</v>
      </c>
      <c r="L58" s="34">
        <f t="shared" si="0"/>
        <v>758530</v>
      </c>
      <c r="M58" s="32">
        <v>5</v>
      </c>
      <c r="N58" s="36">
        <v>238246</v>
      </c>
      <c r="O58" s="37">
        <v>45000</v>
      </c>
      <c r="P58" s="32"/>
      <c r="Q58" s="32"/>
      <c r="R58" s="32"/>
      <c r="S58" s="32"/>
      <c r="T58" s="32"/>
      <c r="U58" s="32"/>
      <c r="V58" s="32"/>
      <c r="W58" s="32"/>
      <c r="X58" s="36">
        <f t="shared" si="1"/>
        <v>520284</v>
      </c>
      <c r="Y58" s="38">
        <v>44985</v>
      </c>
      <c r="Z58" s="38">
        <v>46446</v>
      </c>
      <c r="AA58" s="38">
        <v>46535</v>
      </c>
      <c r="AB58" s="33">
        <v>58103</v>
      </c>
      <c r="AC58" s="33" t="s">
        <v>33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3"/>
    </row>
    <row r="59" spans="1:48" s="2" customFormat="1" ht="27" customHeight="1">
      <c r="A59" s="31" t="s">
        <v>26</v>
      </c>
      <c r="B59" s="32" t="s">
        <v>284</v>
      </c>
      <c r="C59" s="32" t="s">
        <v>41</v>
      </c>
      <c r="D59" s="32" t="s">
        <v>285</v>
      </c>
      <c r="E59" s="56" t="s">
        <v>286</v>
      </c>
      <c r="F59" s="32" t="s">
        <v>152</v>
      </c>
      <c r="G59" s="32"/>
      <c r="H59" s="32" t="s">
        <v>287</v>
      </c>
      <c r="I59" s="35">
        <v>40000</v>
      </c>
      <c r="J59" s="34">
        <v>0</v>
      </c>
      <c r="K59" s="35">
        <v>10000</v>
      </c>
      <c r="L59" s="34">
        <f t="shared" si="0"/>
        <v>50000</v>
      </c>
      <c r="M59" s="32">
        <v>0</v>
      </c>
      <c r="N59" s="36">
        <v>50000</v>
      </c>
      <c r="O59" s="37">
        <v>45030</v>
      </c>
      <c r="P59" s="32"/>
      <c r="Q59" s="32"/>
      <c r="R59" s="32"/>
      <c r="S59" s="32"/>
      <c r="T59" s="32"/>
      <c r="U59" s="32"/>
      <c r="V59" s="32"/>
      <c r="W59" s="32"/>
      <c r="X59" s="36">
        <f t="shared" si="1"/>
        <v>0</v>
      </c>
      <c r="Y59" s="38">
        <v>45009</v>
      </c>
      <c r="Z59" s="38">
        <v>45740</v>
      </c>
      <c r="AA59" s="38">
        <v>45832</v>
      </c>
      <c r="AB59" s="33">
        <v>58487</v>
      </c>
      <c r="AC59" s="33" t="s">
        <v>33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3"/>
    </row>
    <row r="60" spans="1:48" s="2" customFormat="1" ht="27" customHeight="1">
      <c r="A60" s="31" t="s">
        <v>26</v>
      </c>
      <c r="B60" s="32" t="s">
        <v>288</v>
      </c>
      <c r="C60" s="32" t="s">
        <v>41</v>
      </c>
      <c r="D60" s="32" t="s">
        <v>289</v>
      </c>
      <c r="E60" s="33" t="s">
        <v>290</v>
      </c>
      <c r="F60" s="32" t="s">
        <v>152</v>
      </c>
      <c r="G60" s="32"/>
      <c r="H60" s="32" t="s">
        <v>291</v>
      </c>
      <c r="I60" s="35">
        <v>29062.400000000001</v>
      </c>
      <c r="J60" s="34">
        <v>0</v>
      </c>
      <c r="K60" s="35">
        <v>20937.599999999999</v>
      </c>
      <c r="L60" s="34">
        <f t="shared" si="0"/>
        <v>50000</v>
      </c>
      <c r="M60" s="32">
        <v>0</v>
      </c>
      <c r="N60" s="36">
        <v>50000</v>
      </c>
      <c r="O60" s="37">
        <v>45030</v>
      </c>
      <c r="P60" s="32"/>
      <c r="Q60" s="32"/>
      <c r="R60" s="32"/>
      <c r="S60" s="32"/>
      <c r="T60" s="32"/>
      <c r="U60" s="32"/>
      <c r="V60" s="32"/>
      <c r="W60" s="32"/>
      <c r="X60" s="36">
        <f t="shared" si="1"/>
        <v>0</v>
      </c>
      <c r="Y60" s="38">
        <v>45006</v>
      </c>
      <c r="Z60" s="38">
        <v>45737</v>
      </c>
      <c r="AA60" s="38">
        <v>45829</v>
      </c>
      <c r="AB60" s="33">
        <v>58494</v>
      </c>
      <c r="AC60" s="33" t="s">
        <v>33</v>
      </c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3"/>
    </row>
    <row r="61" spans="1:48" s="2" customFormat="1" ht="27" customHeight="1">
      <c r="A61" s="31" t="s">
        <v>26</v>
      </c>
      <c r="B61" s="32" t="s">
        <v>292</v>
      </c>
      <c r="C61" s="32" t="s">
        <v>293</v>
      </c>
      <c r="D61" s="32" t="s">
        <v>294</v>
      </c>
      <c r="E61" s="56" t="s">
        <v>295</v>
      </c>
      <c r="F61" s="32" t="s">
        <v>152</v>
      </c>
      <c r="G61" s="32"/>
      <c r="H61" s="32" t="s">
        <v>296</v>
      </c>
      <c r="I61" s="35">
        <v>49164.4</v>
      </c>
      <c r="J61" s="34">
        <v>0</v>
      </c>
      <c r="K61" s="35">
        <v>835.6</v>
      </c>
      <c r="L61" s="34">
        <f t="shared" si="0"/>
        <v>50000</v>
      </c>
      <c r="M61" s="32">
        <v>0</v>
      </c>
      <c r="N61" s="36">
        <v>50000</v>
      </c>
      <c r="O61" s="37">
        <v>45002</v>
      </c>
      <c r="P61" s="32"/>
      <c r="Q61" s="32"/>
      <c r="R61" s="32"/>
      <c r="S61" s="32"/>
      <c r="T61" s="32"/>
      <c r="U61" s="32"/>
      <c r="V61" s="32"/>
      <c r="W61" s="32"/>
      <c r="X61" s="36">
        <f t="shared" si="1"/>
        <v>0</v>
      </c>
      <c r="Y61" s="38">
        <v>44981</v>
      </c>
      <c r="Z61" s="38">
        <v>45712</v>
      </c>
      <c r="AA61" s="38">
        <v>45801</v>
      </c>
      <c r="AB61" s="33">
        <v>58024</v>
      </c>
      <c r="AC61" s="33" t="s">
        <v>33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3"/>
    </row>
    <row r="62" spans="1:48" s="2" customFormat="1" ht="27" customHeight="1">
      <c r="A62" s="31" t="s">
        <v>26</v>
      </c>
      <c r="B62" s="32" t="s">
        <v>297</v>
      </c>
      <c r="C62" s="32" t="s">
        <v>298</v>
      </c>
      <c r="D62" s="32" t="s">
        <v>299</v>
      </c>
      <c r="E62" s="33" t="s">
        <v>300</v>
      </c>
      <c r="F62" s="32" t="s">
        <v>152</v>
      </c>
      <c r="G62" s="32" t="s">
        <v>301</v>
      </c>
      <c r="H62" s="32" t="s">
        <v>302</v>
      </c>
      <c r="I62" s="35">
        <v>43340.4</v>
      </c>
      <c r="J62" s="34">
        <v>0</v>
      </c>
      <c r="K62" s="35">
        <v>6659.6</v>
      </c>
      <c r="L62" s="34">
        <f t="shared" si="0"/>
        <v>50000</v>
      </c>
      <c r="M62" s="32">
        <v>0</v>
      </c>
      <c r="N62" s="36">
        <v>50000</v>
      </c>
      <c r="O62" s="37">
        <v>45002</v>
      </c>
      <c r="P62" s="32"/>
      <c r="Q62" s="32"/>
      <c r="R62" s="32"/>
      <c r="S62" s="32"/>
      <c r="T62" s="32"/>
      <c r="U62" s="32"/>
      <c r="V62" s="32"/>
      <c r="W62" s="32"/>
      <c r="X62" s="36">
        <f t="shared" si="1"/>
        <v>0</v>
      </c>
      <c r="Y62" s="38">
        <v>44986</v>
      </c>
      <c r="Z62" s="38">
        <v>45717</v>
      </c>
      <c r="AA62" s="38">
        <v>45809</v>
      </c>
      <c r="AB62" s="33">
        <v>58109</v>
      </c>
      <c r="AC62" s="33" t="s">
        <v>33</v>
      </c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3"/>
    </row>
    <row r="63" spans="1:48" s="2" customFormat="1" ht="27" customHeight="1">
      <c r="A63" s="31" t="s">
        <v>26</v>
      </c>
      <c r="B63" s="32" t="s">
        <v>303</v>
      </c>
      <c r="C63" s="32" t="s">
        <v>137</v>
      </c>
      <c r="D63" s="32" t="s">
        <v>304</v>
      </c>
      <c r="E63" s="33" t="s">
        <v>305</v>
      </c>
      <c r="F63" s="32" t="s">
        <v>152</v>
      </c>
      <c r="G63" s="32" t="s">
        <v>306</v>
      </c>
      <c r="H63" s="32" t="s">
        <v>307</v>
      </c>
      <c r="I63" s="35">
        <v>10000</v>
      </c>
      <c r="J63" s="34">
        <v>0</v>
      </c>
      <c r="K63" s="35">
        <v>40000</v>
      </c>
      <c r="L63" s="34">
        <f t="shared" si="0"/>
        <v>50000</v>
      </c>
      <c r="M63" s="32">
        <v>0</v>
      </c>
      <c r="N63" s="36">
        <v>50000</v>
      </c>
      <c r="O63" s="37">
        <v>45030</v>
      </c>
      <c r="P63" s="32"/>
      <c r="Q63" s="32"/>
      <c r="R63" s="32"/>
      <c r="S63" s="32"/>
      <c r="T63" s="32"/>
      <c r="U63" s="32"/>
      <c r="V63" s="32"/>
      <c r="W63" s="32"/>
      <c r="X63" s="36">
        <f t="shared" si="1"/>
        <v>0</v>
      </c>
      <c r="Y63" s="38">
        <v>45006</v>
      </c>
      <c r="Z63" s="38">
        <v>45737</v>
      </c>
      <c r="AA63" s="38">
        <v>45829</v>
      </c>
      <c r="AB63" s="33">
        <v>58562</v>
      </c>
      <c r="AC63" s="33" t="s">
        <v>33</v>
      </c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3"/>
    </row>
    <row r="64" spans="1:48" s="2" customFormat="1" ht="27" customHeight="1">
      <c r="A64" s="31" t="s">
        <v>26</v>
      </c>
      <c r="B64" s="32" t="s">
        <v>308</v>
      </c>
      <c r="C64" s="32" t="s">
        <v>137</v>
      </c>
      <c r="D64" s="32" t="s">
        <v>309</v>
      </c>
      <c r="E64" s="33" t="s">
        <v>310</v>
      </c>
      <c r="F64" s="32" t="s">
        <v>152</v>
      </c>
      <c r="G64" s="32" t="s">
        <v>311</v>
      </c>
      <c r="H64" s="32" t="s">
        <v>312</v>
      </c>
      <c r="I64" s="35">
        <v>50000</v>
      </c>
      <c r="J64" s="34">
        <v>0</v>
      </c>
      <c r="K64" s="34">
        <v>0</v>
      </c>
      <c r="L64" s="34">
        <f t="shared" si="0"/>
        <v>50000</v>
      </c>
      <c r="M64" s="32">
        <v>0</v>
      </c>
      <c r="N64" s="36">
        <v>50000</v>
      </c>
      <c r="O64" s="37">
        <v>45030</v>
      </c>
      <c r="P64" s="32"/>
      <c r="Q64" s="32"/>
      <c r="R64" s="32"/>
      <c r="S64" s="32"/>
      <c r="T64" s="32"/>
      <c r="U64" s="32"/>
      <c r="V64" s="32"/>
      <c r="W64" s="32"/>
      <c r="X64" s="36">
        <f t="shared" si="1"/>
        <v>0</v>
      </c>
      <c r="Y64" s="38">
        <v>45006</v>
      </c>
      <c r="Z64" s="38">
        <v>45737</v>
      </c>
      <c r="AA64" s="38">
        <v>45829</v>
      </c>
      <c r="AB64" s="33">
        <v>58565</v>
      </c>
      <c r="AC64" s="33" t="s">
        <v>33</v>
      </c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3"/>
    </row>
    <row r="65" spans="1:120" s="2" customFormat="1" ht="27" customHeight="1">
      <c r="A65" s="31" t="s">
        <v>26</v>
      </c>
      <c r="B65" s="32" t="s">
        <v>313</v>
      </c>
      <c r="C65" s="32" t="s">
        <v>137</v>
      </c>
      <c r="D65" s="32" t="s">
        <v>314</v>
      </c>
      <c r="E65" s="33" t="s">
        <v>315</v>
      </c>
      <c r="F65" s="32" t="s">
        <v>152</v>
      </c>
      <c r="G65" s="32" t="s">
        <v>316</v>
      </c>
      <c r="H65" s="32" t="s">
        <v>317</v>
      </c>
      <c r="I65" s="35">
        <v>42000</v>
      </c>
      <c r="J65" s="34">
        <v>0</v>
      </c>
      <c r="K65" s="35">
        <v>8000</v>
      </c>
      <c r="L65" s="34">
        <f t="shared" si="0"/>
        <v>50000</v>
      </c>
      <c r="M65" s="32">
        <v>0</v>
      </c>
      <c r="N65" s="36">
        <v>50000</v>
      </c>
      <c r="O65" s="37">
        <v>45030</v>
      </c>
      <c r="P65" s="32"/>
      <c r="Q65" s="32"/>
      <c r="R65" s="32"/>
      <c r="S65" s="32"/>
      <c r="T65" s="32"/>
      <c r="U65" s="32"/>
      <c r="V65" s="32"/>
      <c r="W65" s="32"/>
      <c r="X65" s="36">
        <f t="shared" si="1"/>
        <v>0</v>
      </c>
      <c r="Y65" s="38">
        <v>45006</v>
      </c>
      <c r="Z65" s="38">
        <v>45737</v>
      </c>
      <c r="AA65" s="38">
        <v>45829</v>
      </c>
      <c r="AB65" s="33">
        <v>58566</v>
      </c>
      <c r="AC65" s="33" t="s">
        <v>33</v>
      </c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3"/>
    </row>
    <row r="66" spans="1:120" s="2" customFormat="1" ht="27" customHeight="1">
      <c r="A66" s="31" t="s">
        <v>26</v>
      </c>
      <c r="B66" s="32" t="s">
        <v>318</v>
      </c>
      <c r="C66" s="32" t="s">
        <v>137</v>
      </c>
      <c r="D66" s="32" t="s">
        <v>319</v>
      </c>
      <c r="E66" s="33" t="s">
        <v>320</v>
      </c>
      <c r="F66" s="32" t="s">
        <v>152</v>
      </c>
      <c r="G66" s="32" t="s">
        <v>321</v>
      </c>
      <c r="H66" s="32" t="s">
        <v>322</v>
      </c>
      <c r="I66" s="35">
        <v>50000</v>
      </c>
      <c r="J66" s="34">
        <v>0</v>
      </c>
      <c r="K66" s="34">
        <v>0</v>
      </c>
      <c r="L66" s="34">
        <f t="shared" si="0"/>
        <v>50000</v>
      </c>
      <c r="M66" s="32">
        <v>0</v>
      </c>
      <c r="N66" s="36">
        <v>50000</v>
      </c>
      <c r="O66" s="37">
        <v>45030</v>
      </c>
      <c r="P66" s="32"/>
      <c r="Q66" s="32"/>
      <c r="R66" s="32"/>
      <c r="S66" s="32"/>
      <c r="T66" s="32"/>
      <c r="U66" s="32"/>
      <c r="V66" s="32"/>
      <c r="W66" s="32"/>
      <c r="X66" s="36">
        <f t="shared" si="1"/>
        <v>0</v>
      </c>
      <c r="Y66" s="38">
        <v>45006</v>
      </c>
      <c r="Z66" s="38">
        <v>45737</v>
      </c>
      <c r="AA66" s="38">
        <v>45829</v>
      </c>
      <c r="AB66" s="33">
        <v>58569</v>
      </c>
      <c r="AC66" s="33" t="s">
        <v>33</v>
      </c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3"/>
    </row>
    <row r="67" spans="1:120" s="2" customFormat="1" ht="27" customHeight="1">
      <c r="A67" s="31" t="s">
        <v>26</v>
      </c>
      <c r="B67" s="32" t="s">
        <v>323</v>
      </c>
      <c r="C67" s="32" t="s">
        <v>137</v>
      </c>
      <c r="D67" s="32" t="s">
        <v>324</v>
      </c>
      <c r="E67" s="56" t="s">
        <v>325</v>
      </c>
      <c r="F67" s="32" t="s">
        <v>152</v>
      </c>
      <c r="G67" s="32" t="s">
        <v>326</v>
      </c>
      <c r="H67" s="32" t="s">
        <v>327</v>
      </c>
      <c r="I67" s="35">
        <v>18000</v>
      </c>
      <c r="J67" s="34">
        <v>0</v>
      </c>
      <c r="K67" s="35">
        <v>32000</v>
      </c>
      <c r="L67" s="34">
        <f t="shared" ref="L67:L118" si="2">SUM(I67,J67,K67)</f>
        <v>50000</v>
      </c>
      <c r="M67" s="32">
        <v>0</v>
      </c>
      <c r="N67" s="36">
        <v>50000</v>
      </c>
      <c r="O67" s="37">
        <v>45056</v>
      </c>
      <c r="P67" s="32"/>
      <c r="Q67" s="32"/>
      <c r="R67" s="32"/>
      <c r="S67" s="32"/>
      <c r="T67" s="32"/>
      <c r="U67" s="32"/>
      <c r="V67" s="32"/>
      <c r="W67" s="32"/>
      <c r="X67" s="36">
        <f t="shared" ref="X67:X118" si="3">SUM(L67+V67)-(N67-P67-R67-T67)</f>
        <v>0</v>
      </c>
      <c r="Y67" s="38">
        <v>45027</v>
      </c>
      <c r="Z67" s="38">
        <v>45758</v>
      </c>
      <c r="AA67" s="38">
        <v>45849</v>
      </c>
      <c r="AB67" s="33">
        <v>58749</v>
      </c>
      <c r="AC67" s="33" t="s">
        <v>33</v>
      </c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3"/>
    </row>
    <row r="68" spans="1:120" s="2" customFormat="1" ht="27" customHeight="1">
      <c r="A68" s="31" t="s">
        <v>26</v>
      </c>
      <c r="B68" s="32" t="s">
        <v>328</v>
      </c>
      <c r="C68" s="32" t="s">
        <v>137</v>
      </c>
      <c r="D68" s="32" t="s">
        <v>329</v>
      </c>
      <c r="E68" s="56" t="s">
        <v>330</v>
      </c>
      <c r="F68" s="32" t="s">
        <v>152</v>
      </c>
      <c r="G68" s="32"/>
      <c r="H68" s="32" t="s">
        <v>331</v>
      </c>
      <c r="I68" s="35">
        <v>44000</v>
      </c>
      <c r="J68" s="34">
        <v>0</v>
      </c>
      <c r="K68" s="35">
        <v>6000</v>
      </c>
      <c r="L68" s="34">
        <f t="shared" si="2"/>
        <v>50000</v>
      </c>
      <c r="M68" s="32">
        <v>0</v>
      </c>
      <c r="N68" s="36">
        <v>50000</v>
      </c>
      <c r="O68" s="37">
        <v>45030</v>
      </c>
      <c r="P68" s="32"/>
      <c r="Q68" s="32"/>
      <c r="R68" s="32"/>
      <c r="S68" s="32"/>
      <c r="T68" s="32"/>
      <c r="U68" s="32"/>
      <c r="V68" s="33"/>
      <c r="W68" s="32"/>
      <c r="X68" s="36">
        <f t="shared" si="3"/>
        <v>0</v>
      </c>
      <c r="Y68" s="38">
        <v>45007</v>
      </c>
      <c r="Z68" s="38">
        <v>45738</v>
      </c>
      <c r="AA68" s="38">
        <v>45830</v>
      </c>
      <c r="AB68" s="33">
        <v>58689</v>
      </c>
      <c r="AC68" s="33" t="s">
        <v>33</v>
      </c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3"/>
    </row>
    <row r="69" spans="1:120" s="2" customFormat="1" ht="27" customHeight="1">
      <c r="A69" s="31" t="s">
        <v>26</v>
      </c>
      <c r="B69" s="32" t="s">
        <v>332</v>
      </c>
      <c r="C69" s="32" t="s">
        <v>137</v>
      </c>
      <c r="D69" s="32" t="s">
        <v>333</v>
      </c>
      <c r="E69" s="33" t="s">
        <v>334</v>
      </c>
      <c r="F69" s="32" t="s">
        <v>152</v>
      </c>
      <c r="G69" s="32"/>
      <c r="H69" s="32" t="s">
        <v>335</v>
      </c>
      <c r="I69" s="35">
        <v>43000</v>
      </c>
      <c r="J69" s="34">
        <v>0</v>
      </c>
      <c r="K69" s="35">
        <v>7000</v>
      </c>
      <c r="L69" s="34">
        <f t="shared" si="2"/>
        <v>50000</v>
      </c>
      <c r="M69" s="32">
        <v>0</v>
      </c>
      <c r="N69" s="36">
        <v>50000</v>
      </c>
      <c r="O69" s="37">
        <v>45030</v>
      </c>
      <c r="P69" s="32"/>
      <c r="Q69" s="32"/>
      <c r="R69" s="32"/>
      <c r="S69" s="32"/>
      <c r="T69" s="32"/>
      <c r="U69" s="32"/>
      <c r="V69" s="32"/>
      <c r="W69" s="32"/>
      <c r="X69" s="36">
        <f t="shared" si="3"/>
        <v>0</v>
      </c>
      <c r="Y69" s="38">
        <v>45006</v>
      </c>
      <c r="Z69" s="38">
        <v>45737</v>
      </c>
      <c r="AA69" s="38">
        <v>45829</v>
      </c>
      <c r="AB69" s="33">
        <v>58688</v>
      </c>
      <c r="AC69" s="33" t="s">
        <v>33</v>
      </c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3"/>
    </row>
    <row r="70" spans="1:120" s="2" customFormat="1" ht="27" customHeight="1">
      <c r="A70" s="31" t="s">
        <v>26</v>
      </c>
      <c r="B70" s="32" t="s">
        <v>336</v>
      </c>
      <c r="C70" s="32" t="s">
        <v>137</v>
      </c>
      <c r="D70" s="32" t="s">
        <v>337</v>
      </c>
      <c r="E70" s="33" t="s">
        <v>338</v>
      </c>
      <c r="F70" s="32" t="s">
        <v>152</v>
      </c>
      <c r="G70" s="32"/>
      <c r="H70" s="46" t="s">
        <v>339</v>
      </c>
      <c r="I70" s="35">
        <v>3500</v>
      </c>
      <c r="J70" s="34">
        <v>0</v>
      </c>
      <c r="K70" s="35">
        <v>46500</v>
      </c>
      <c r="L70" s="34">
        <f t="shared" si="2"/>
        <v>50000</v>
      </c>
      <c r="M70" s="32">
        <v>0</v>
      </c>
      <c r="N70" s="36">
        <v>50000</v>
      </c>
      <c r="O70" s="37">
        <v>45077</v>
      </c>
      <c r="P70" s="32"/>
      <c r="Q70" s="32"/>
      <c r="R70" s="32"/>
      <c r="S70" s="32"/>
      <c r="T70" s="32"/>
      <c r="U70" s="32"/>
      <c r="V70" s="32"/>
      <c r="W70" s="32"/>
      <c r="X70" s="36">
        <f t="shared" si="3"/>
        <v>0</v>
      </c>
      <c r="Y70" s="38">
        <v>45054</v>
      </c>
      <c r="Z70" s="38">
        <v>45785</v>
      </c>
      <c r="AA70" s="38">
        <v>45877</v>
      </c>
      <c r="AB70" s="33">
        <v>59304</v>
      </c>
      <c r="AC70" s="33" t="s">
        <v>33</v>
      </c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3"/>
    </row>
    <row r="71" spans="1:120" s="2" customFormat="1" ht="27" customHeight="1">
      <c r="A71" s="31" t="s">
        <v>26</v>
      </c>
      <c r="B71" s="32" t="s">
        <v>340</v>
      </c>
      <c r="C71" s="32" t="s">
        <v>137</v>
      </c>
      <c r="D71" s="32" t="s">
        <v>341</v>
      </c>
      <c r="E71" s="33" t="s">
        <v>342</v>
      </c>
      <c r="F71" s="32" t="s">
        <v>152</v>
      </c>
      <c r="G71" s="32" t="s">
        <v>343</v>
      </c>
      <c r="H71" s="32" t="s">
        <v>344</v>
      </c>
      <c r="I71" s="35">
        <v>35000</v>
      </c>
      <c r="J71" s="34">
        <v>0</v>
      </c>
      <c r="K71" s="35">
        <v>15000</v>
      </c>
      <c r="L71" s="34">
        <f t="shared" si="2"/>
        <v>50000</v>
      </c>
      <c r="M71" s="32">
        <v>0</v>
      </c>
      <c r="N71" s="36">
        <v>50000</v>
      </c>
      <c r="O71" s="37">
        <v>45030</v>
      </c>
      <c r="P71" s="32"/>
      <c r="Q71" s="32"/>
      <c r="R71" s="32"/>
      <c r="S71" s="32"/>
      <c r="T71" s="32"/>
      <c r="U71" s="32"/>
      <c r="V71" s="32"/>
      <c r="W71" s="32"/>
      <c r="X71" s="36">
        <f t="shared" si="3"/>
        <v>0</v>
      </c>
      <c r="Y71" s="38">
        <v>45006</v>
      </c>
      <c r="Z71" s="38">
        <v>45737</v>
      </c>
      <c r="AA71" s="38">
        <v>45829</v>
      </c>
      <c r="AB71" s="33">
        <v>58687</v>
      </c>
      <c r="AC71" s="33" t="s">
        <v>33</v>
      </c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3"/>
    </row>
    <row r="72" spans="1:120" s="2" customFormat="1" ht="27" customHeight="1">
      <c r="A72" s="31" t="s">
        <v>26</v>
      </c>
      <c r="B72" s="32" t="s">
        <v>345</v>
      </c>
      <c r="C72" s="32" t="s">
        <v>35</v>
      </c>
      <c r="D72" s="32" t="s">
        <v>346</v>
      </c>
      <c r="E72" s="33" t="s">
        <v>347</v>
      </c>
      <c r="F72" s="32" t="s">
        <v>152</v>
      </c>
      <c r="G72" s="32" t="s">
        <v>348</v>
      </c>
      <c r="H72" s="46" t="s">
        <v>349</v>
      </c>
      <c r="I72" s="35">
        <v>845</v>
      </c>
      <c r="J72" s="34">
        <v>0</v>
      </c>
      <c r="K72" s="35">
        <v>49155</v>
      </c>
      <c r="L72" s="34">
        <f t="shared" si="2"/>
        <v>50000</v>
      </c>
      <c r="M72" s="32">
        <v>0</v>
      </c>
      <c r="N72" s="36">
        <v>50000</v>
      </c>
      <c r="O72" s="37">
        <v>45000</v>
      </c>
      <c r="P72" s="32"/>
      <c r="Q72" s="32"/>
      <c r="R72" s="32"/>
      <c r="S72" s="32"/>
      <c r="T72" s="32"/>
      <c r="U72" s="32"/>
      <c r="V72" s="32"/>
      <c r="W72" s="32"/>
      <c r="X72" s="36">
        <f t="shared" si="3"/>
        <v>0</v>
      </c>
      <c r="Y72" s="38">
        <v>44988</v>
      </c>
      <c r="Z72" s="38">
        <v>45719</v>
      </c>
      <c r="AA72" s="38">
        <v>45811</v>
      </c>
      <c r="AB72" s="33">
        <v>58211</v>
      </c>
      <c r="AC72" s="33" t="s">
        <v>33</v>
      </c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3"/>
    </row>
    <row r="73" spans="1:120" s="2" customFormat="1" ht="27" customHeight="1">
      <c r="A73" s="31" t="s">
        <v>26</v>
      </c>
      <c r="B73" s="32" t="s">
        <v>350</v>
      </c>
      <c r="C73" s="32" t="s">
        <v>35</v>
      </c>
      <c r="D73" s="32" t="s">
        <v>351</v>
      </c>
      <c r="E73" s="33" t="s">
        <v>352</v>
      </c>
      <c r="F73" s="32" t="s">
        <v>152</v>
      </c>
      <c r="G73" s="32" t="s">
        <v>353</v>
      </c>
      <c r="H73" s="32" t="s">
        <v>354</v>
      </c>
      <c r="I73" s="35">
        <v>50000</v>
      </c>
      <c r="J73" s="34">
        <v>0</v>
      </c>
      <c r="K73" s="35">
        <v>0</v>
      </c>
      <c r="L73" s="34">
        <f t="shared" si="2"/>
        <v>50000</v>
      </c>
      <c r="M73" s="32">
        <v>0</v>
      </c>
      <c r="N73" s="36">
        <v>50000</v>
      </c>
      <c r="O73" s="37">
        <v>45000</v>
      </c>
      <c r="P73" s="32"/>
      <c r="Q73" s="32"/>
      <c r="R73" s="32"/>
      <c r="S73" s="32"/>
      <c r="T73" s="32"/>
      <c r="U73" s="32"/>
      <c r="V73" s="32"/>
      <c r="W73" s="32"/>
      <c r="X73" s="36">
        <f t="shared" si="3"/>
        <v>0</v>
      </c>
      <c r="Y73" s="38">
        <v>44986</v>
      </c>
      <c r="Z73" s="38">
        <v>45717</v>
      </c>
      <c r="AA73" s="38">
        <v>45809</v>
      </c>
      <c r="AB73" s="33">
        <v>58114</v>
      </c>
      <c r="AC73" s="33" t="s">
        <v>33</v>
      </c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3"/>
    </row>
    <row r="74" spans="1:120" s="2" customFormat="1" ht="27" customHeight="1">
      <c r="A74" s="31" t="s">
        <v>26</v>
      </c>
      <c r="B74" s="32" t="s">
        <v>355</v>
      </c>
      <c r="C74" s="32" t="s">
        <v>35</v>
      </c>
      <c r="D74" s="32" t="s">
        <v>356</v>
      </c>
      <c r="E74" s="56" t="s">
        <v>357</v>
      </c>
      <c r="F74" s="32" t="s">
        <v>152</v>
      </c>
      <c r="G74" s="32" t="s">
        <v>358</v>
      </c>
      <c r="H74" s="32" t="s">
        <v>359</v>
      </c>
      <c r="I74" s="35">
        <v>50000</v>
      </c>
      <c r="J74" s="34">
        <v>0</v>
      </c>
      <c r="K74" s="35">
        <v>0</v>
      </c>
      <c r="L74" s="34">
        <f t="shared" si="2"/>
        <v>50000</v>
      </c>
      <c r="M74" s="32">
        <v>0</v>
      </c>
      <c r="N74" s="36">
        <v>50000</v>
      </c>
      <c r="O74" s="37">
        <v>45000</v>
      </c>
      <c r="P74" s="32"/>
      <c r="Q74" s="32"/>
      <c r="R74" s="32"/>
      <c r="S74" s="32"/>
      <c r="T74" s="32"/>
      <c r="U74" s="32"/>
      <c r="V74" s="32"/>
      <c r="W74" s="32"/>
      <c r="X74" s="36">
        <f t="shared" si="3"/>
        <v>0</v>
      </c>
      <c r="Y74" s="38">
        <v>44985</v>
      </c>
      <c r="Z74" s="38">
        <v>45716</v>
      </c>
      <c r="AA74" s="38">
        <v>45805</v>
      </c>
      <c r="AB74" s="33">
        <v>58118</v>
      </c>
      <c r="AC74" s="33" t="s">
        <v>33</v>
      </c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3"/>
    </row>
    <row r="75" spans="1:120" s="2" customFormat="1" ht="27" customHeight="1">
      <c r="A75" s="31" t="s">
        <v>26</v>
      </c>
      <c r="B75" s="32" t="s">
        <v>360</v>
      </c>
      <c r="C75" s="32" t="s">
        <v>86</v>
      </c>
      <c r="D75" s="32" t="s">
        <v>361</v>
      </c>
      <c r="E75" s="33" t="s">
        <v>362</v>
      </c>
      <c r="F75" s="32" t="s">
        <v>152</v>
      </c>
      <c r="G75" s="32"/>
      <c r="H75" s="32" t="s">
        <v>363</v>
      </c>
      <c r="I75" s="35">
        <v>38163</v>
      </c>
      <c r="J75" s="34">
        <v>0</v>
      </c>
      <c r="K75" s="35">
        <v>11837</v>
      </c>
      <c r="L75" s="34">
        <f t="shared" si="2"/>
        <v>50000</v>
      </c>
      <c r="M75" s="32">
        <v>0</v>
      </c>
      <c r="N75" s="36">
        <v>50000</v>
      </c>
      <c r="O75" s="37">
        <v>45072</v>
      </c>
      <c r="P75" s="32"/>
      <c r="Q75" s="32"/>
      <c r="R75" s="32"/>
      <c r="S75" s="32"/>
      <c r="T75" s="32"/>
      <c r="U75" s="32"/>
      <c r="V75" s="32"/>
      <c r="W75" s="32"/>
      <c r="X75" s="36">
        <f t="shared" si="3"/>
        <v>0</v>
      </c>
      <c r="Y75" s="38">
        <v>45051</v>
      </c>
      <c r="Z75" s="38">
        <v>45782</v>
      </c>
      <c r="AA75" s="38">
        <v>45874</v>
      </c>
      <c r="AB75" s="33">
        <v>59259</v>
      </c>
      <c r="AC75" s="33" t="s">
        <v>33</v>
      </c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3"/>
    </row>
    <row r="76" spans="1:120" s="2" customFormat="1" ht="27" customHeight="1">
      <c r="A76" s="31" t="s">
        <v>26</v>
      </c>
      <c r="B76" s="32" t="s">
        <v>364</v>
      </c>
      <c r="C76" s="32" t="s">
        <v>86</v>
      </c>
      <c r="D76" s="32" t="s">
        <v>365</v>
      </c>
      <c r="E76" s="33" t="s">
        <v>366</v>
      </c>
      <c r="F76" s="32" t="s">
        <v>152</v>
      </c>
      <c r="G76" s="32"/>
      <c r="H76" s="32" t="s">
        <v>367</v>
      </c>
      <c r="I76" s="35">
        <v>50000</v>
      </c>
      <c r="J76" s="34">
        <v>0</v>
      </c>
      <c r="K76" s="35">
        <v>0</v>
      </c>
      <c r="L76" s="34">
        <f t="shared" si="2"/>
        <v>50000</v>
      </c>
      <c r="M76" s="32">
        <v>0</v>
      </c>
      <c r="N76" s="36">
        <v>50000</v>
      </c>
      <c r="O76" s="37">
        <v>45098</v>
      </c>
      <c r="P76" s="32"/>
      <c r="Q76" s="32"/>
      <c r="R76" s="32"/>
      <c r="S76" s="32"/>
      <c r="T76" s="32"/>
      <c r="U76" s="32"/>
      <c r="V76" s="32"/>
      <c r="W76" s="32"/>
      <c r="X76" s="36">
        <f t="shared" si="3"/>
        <v>0</v>
      </c>
      <c r="Y76" s="38">
        <v>45069</v>
      </c>
      <c r="Z76" s="38">
        <v>45800</v>
      </c>
      <c r="AA76" s="38">
        <v>45892</v>
      </c>
      <c r="AB76" s="33">
        <v>59525</v>
      </c>
      <c r="AC76" s="33" t="s">
        <v>33</v>
      </c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3"/>
    </row>
    <row r="77" spans="1:120" s="2" customFormat="1" ht="27" customHeight="1">
      <c r="A77" s="31" t="s">
        <v>26</v>
      </c>
      <c r="B77" s="32" t="s">
        <v>368</v>
      </c>
      <c r="C77" s="32" t="s">
        <v>86</v>
      </c>
      <c r="D77" s="32" t="s">
        <v>369</v>
      </c>
      <c r="E77" s="33" t="s">
        <v>370</v>
      </c>
      <c r="F77" s="32" t="s">
        <v>152</v>
      </c>
      <c r="G77" s="32"/>
      <c r="H77" s="32" t="s">
        <v>371</v>
      </c>
      <c r="I77" s="35">
        <v>50000</v>
      </c>
      <c r="J77" s="34">
        <v>0</v>
      </c>
      <c r="K77" s="34">
        <v>0</v>
      </c>
      <c r="L77" s="34">
        <f t="shared" si="2"/>
        <v>50000</v>
      </c>
      <c r="M77" s="32">
        <v>0</v>
      </c>
      <c r="N77" s="36">
        <v>50000</v>
      </c>
      <c r="O77" s="37">
        <v>45072</v>
      </c>
      <c r="P77" s="32"/>
      <c r="Q77" s="32"/>
      <c r="R77" s="32"/>
      <c r="S77" s="32"/>
      <c r="T77" s="32"/>
      <c r="U77" s="32"/>
      <c r="V77" s="32"/>
      <c r="W77" s="32"/>
      <c r="X77" s="36">
        <f t="shared" si="3"/>
        <v>0</v>
      </c>
      <c r="Y77" s="38">
        <v>45051</v>
      </c>
      <c r="Z77" s="38">
        <v>45782</v>
      </c>
      <c r="AA77" s="38">
        <v>45874</v>
      </c>
      <c r="AB77" s="33">
        <v>59255</v>
      </c>
      <c r="AC77" s="33" t="s">
        <v>33</v>
      </c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</row>
    <row r="78" spans="1:120" s="2" customFormat="1" ht="27" customHeight="1">
      <c r="A78" s="31" t="s">
        <v>26</v>
      </c>
      <c r="B78" s="32" t="s">
        <v>372</v>
      </c>
      <c r="C78" s="32" t="s">
        <v>86</v>
      </c>
      <c r="D78" s="32" t="s">
        <v>373</v>
      </c>
      <c r="E78" s="33" t="s">
        <v>374</v>
      </c>
      <c r="F78" s="32" t="s">
        <v>152</v>
      </c>
      <c r="G78" s="32"/>
      <c r="H78" s="46" t="s">
        <v>375</v>
      </c>
      <c r="I78" s="35">
        <v>38000</v>
      </c>
      <c r="J78" s="34">
        <v>0</v>
      </c>
      <c r="K78" s="35">
        <v>12000</v>
      </c>
      <c r="L78" s="34">
        <f t="shared" si="2"/>
        <v>50000</v>
      </c>
      <c r="M78" s="32">
        <v>0</v>
      </c>
      <c r="N78" s="36">
        <v>50000</v>
      </c>
      <c r="O78" s="37">
        <v>45072</v>
      </c>
      <c r="P78" s="32"/>
      <c r="Q78" s="32"/>
      <c r="R78" s="32"/>
      <c r="S78" s="32"/>
      <c r="T78" s="32"/>
      <c r="U78" s="32"/>
      <c r="V78" s="32"/>
      <c r="W78" s="32"/>
      <c r="X78" s="36">
        <f t="shared" si="3"/>
        <v>0</v>
      </c>
      <c r="Y78" s="38">
        <v>45051</v>
      </c>
      <c r="Z78" s="38">
        <v>45782</v>
      </c>
      <c r="AA78" s="38">
        <v>45874</v>
      </c>
      <c r="AB78" s="33">
        <v>59251</v>
      </c>
      <c r="AC78" s="33" t="s">
        <v>33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3"/>
    </row>
    <row r="79" spans="1:120" s="2" customFormat="1" ht="27" customHeight="1">
      <c r="A79" s="31" t="s">
        <v>26</v>
      </c>
      <c r="B79" s="32" t="s">
        <v>376</v>
      </c>
      <c r="C79" s="32" t="s">
        <v>86</v>
      </c>
      <c r="D79" s="32" t="s">
        <v>377</v>
      </c>
      <c r="E79" s="33" t="s">
        <v>378</v>
      </c>
      <c r="F79" s="32" t="s">
        <v>152</v>
      </c>
      <c r="G79" s="32"/>
      <c r="H79" s="32" t="s">
        <v>379</v>
      </c>
      <c r="I79" s="34">
        <v>0</v>
      </c>
      <c r="J79" s="34">
        <v>0</v>
      </c>
      <c r="K79" s="35">
        <v>50000</v>
      </c>
      <c r="L79" s="34">
        <f t="shared" si="2"/>
        <v>50000</v>
      </c>
      <c r="M79" s="32">
        <v>0</v>
      </c>
      <c r="N79" s="36">
        <v>50000</v>
      </c>
      <c r="O79" s="37">
        <v>45072</v>
      </c>
      <c r="P79" s="36"/>
      <c r="Q79" s="37"/>
      <c r="R79" s="37"/>
      <c r="S79" s="37"/>
      <c r="T79" s="37"/>
      <c r="U79" s="37"/>
      <c r="V79" s="37"/>
      <c r="W79" s="37"/>
      <c r="X79" s="36">
        <f t="shared" si="3"/>
        <v>0</v>
      </c>
      <c r="Y79" s="38">
        <v>45051</v>
      </c>
      <c r="Z79" s="38">
        <v>45782</v>
      </c>
      <c r="AA79" s="38">
        <v>45874</v>
      </c>
      <c r="AB79" s="33">
        <v>59221</v>
      </c>
      <c r="AC79" s="33" t="s">
        <v>33</v>
      </c>
      <c r="AD79" s="4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3"/>
    </row>
    <row r="80" spans="1:120" s="2" customFormat="1" ht="27" customHeight="1">
      <c r="A80" s="31" t="s">
        <v>26</v>
      </c>
      <c r="B80" s="32" t="s">
        <v>380</v>
      </c>
      <c r="C80" s="32" t="s">
        <v>137</v>
      </c>
      <c r="D80" s="32" t="s">
        <v>381</v>
      </c>
      <c r="E80" s="56" t="s">
        <v>382</v>
      </c>
      <c r="F80" s="32" t="s">
        <v>152</v>
      </c>
      <c r="G80" s="32"/>
      <c r="H80" s="32" t="s">
        <v>383</v>
      </c>
      <c r="I80" s="35">
        <v>43367</v>
      </c>
      <c r="J80" s="34">
        <v>0</v>
      </c>
      <c r="K80" s="35">
        <v>6633</v>
      </c>
      <c r="L80" s="34">
        <f t="shared" si="2"/>
        <v>50000</v>
      </c>
      <c r="M80" s="32">
        <v>0</v>
      </c>
      <c r="N80" s="36">
        <v>50000</v>
      </c>
      <c r="O80" s="37">
        <v>45030</v>
      </c>
      <c r="P80" s="36"/>
      <c r="Q80" s="37"/>
      <c r="R80" s="37"/>
      <c r="S80" s="37"/>
      <c r="T80" s="37"/>
      <c r="U80" s="37"/>
      <c r="V80" s="37"/>
      <c r="W80" s="37"/>
      <c r="X80" s="36">
        <f t="shared" si="3"/>
        <v>0</v>
      </c>
      <c r="Y80" s="38">
        <v>45006</v>
      </c>
      <c r="Z80" s="38">
        <v>45737</v>
      </c>
      <c r="AA80" s="38">
        <v>45829</v>
      </c>
      <c r="AB80" s="33">
        <v>58685</v>
      </c>
      <c r="AC80" s="33" t="s">
        <v>33</v>
      </c>
      <c r="AD80" s="4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3"/>
    </row>
    <row r="81" spans="1:120" s="2" customFormat="1" ht="27" customHeight="1">
      <c r="A81" s="31" t="s">
        <v>26</v>
      </c>
      <c r="B81" s="32" t="s">
        <v>384</v>
      </c>
      <c r="C81" s="32" t="s">
        <v>41</v>
      </c>
      <c r="D81" s="32" t="s">
        <v>385</v>
      </c>
      <c r="E81" s="33" t="s">
        <v>386</v>
      </c>
      <c r="F81" s="32" t="s">
        <v>152</v>
      </c>
      <c r="G81" s="32" t="s">
        <v>387</v>
      </c>
      <c r="H81" s="32" t="s">
        <v>388</v>
      </c>
      <c r="I81" s="35">
        <v>36500</v>
      </c>
      <c r="J81" s="34">
        <v>0</v>
      </c>
      <c r="K81" s="35">
        <v>13500</v>
      </c>
      <c r="L81" s="34">
        <f t="shared" si="2"/>
        <v>50000</v>
      </c>
      <c r="M81" s="32">
        <v>0</v>
      </c>
      <c r="N81" s="36">
        <v>50000</v>
      </c>
      <c r="O81" s="37">
        <v>45030</v>
      </c>
      <c r="P81" s="36"/>
      <c r="Q81" s="37"/>
      <c r="R81" s="37"/>
      <c r="S81" s="37"/>
      <c r="T81" s="37"/>
      <c r="U81" s="37"/>
      <c r="V81" s="37"/>
      <c r="W81" s="37"/>
      <c r="X81" s="36">
        <f t="shared" si="3"/>
        <v>0</v>
      </c>
      <c r="Y81" s="38">
        <v>45006</v>
      </c>
      <c r="Z81" s="38">
        <v>45737</v>
      </c>
      <c r="AA81" s="38">
        <v>45829</v>
      </c>
      <c r="AB81" s="33">
        <v>58529</v>
      </c>
      <c r="AC81" s="33" t="s">
        <v>33</v>
      </c>
      <c r="AD81" s="4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</row>
    <row r="82" spans="1:120" s="2" customFormat="1" ht="27" customHeight="1">
      <c r="A82" s="31" t="s">
        <v>26</v>
      </c>
      <c r="B82" s="32" t="s">
        <v>389</v>
      </c>
      <c r="C82" s="32" t="s">
        <v>35</v>
      </c>
      <c r="D82" s="46" t="s">
        <v>390</v>
      </c>
      <c r="E82" s="62" t="s">
        <v>391</v>
      </c>
      <c r="F82" s="32" t="s">
        <v>152</v>
      </c>
      <c r="G82" s="32" t="s">
        <v>392</v>
      </c>
      <c r="H82" s="46" t="s">
        <v>393</v>
      </c>
      <c r="I82" s="35">
        <v>37908.400000000001</v>
      </c>
      <c r="J82" s="34">
        <v>0</v>
      </c>
      <c r="K82" s="35">
        <v>12091.6</v>
      </c>
      <c r="L82" s="34">
        <f t="shared" si="2"/>
        <v>50000</v>
      </c>
      <c r="M82" s="32">
        <v>0</v>
      </c>
      <c r="N82" s="36">
        <v>50000</v>
      </c>
      <c r="O82" s="37">
        <v>45000</v>
      </c>
      <c r="P82" s="36"/>
      <c r="Q82" s="37"/>
      <c r="R82" s="37"/>
      <c r="S82" s="37"/>
      <c r="T82" s="37"/>
      <c r="U82" s="37"/>
      <c r="V82" s="37"/>
      <c r="W82" s="37"/>
      <c r="X82" s="36">
        <f t="shared" si="3"/>
        <v>0</v>
      </c>
      <c r="Y82" s="38">
        <v>44992</v>
      </c>
      <c r="Z82" s="38">
        <v>45723</v>
      </c>
      <c r="AA82" s="38">
        <v>45815</v>
      </c>
      <c r="AB82" s="33">
        <v>58213</v>
      </c>
      <c r="AC82" s="33" t="s">
        <v>33</v>
      </c>
      <c r="AD82" s="4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</row>
    <row r="83" spans="1:120" s="2" customFormat="1" ht="27" customHeight="1">
      <c r="A83" s="31" t="s">
        <v>26</v>
      </c>
      <c r="B83" s="32" t="s">
        <v>394</v>
      </c>
      <c r="C83" s="32" t="s">
        <v>35</v>
      </c>
      <c r="D83" s="32" t="s">
        <v>395</v>
      </c>
      <c r="E83" s="56" t="s">
        <v>396</v>
      </c>
      <c r="F83" s="32" t="s">
        <v>152</v>
      </c>
      <c r="G83" s="32" t="s">
        <v>397</v>
      </c>
      <c r="H83" s="32" t="s">
        <v>398</v>
      </c>
      <c r="I83" s="35">
        <v>14360.03</v>
      </c>
      <c r="J83" s="34">
        <v>0</v>
      </c>
      <c r="K83" s="35">
        <v>35639.97</v>
      </c>
      <c r="L83" s="34">
        <f t="shared" si="2"/>
        <v>50000</v>
      </c>
      <c r="M83" s="32">
        <v>0</v>
      </c>
      <c r="N83" s="36">
        <v>50000</v>
      </c>
      <c r="O83" s="37">
        <v>45000</v>
      </c>
      <c r="P83" s="36"/>
      <c r="Q83" s="37"/>
      <c r="R83" s="37"/>
      <c r="S83" s="37"/>
      <c r="T83" s="37"/>
      <c r="U83" s="37"/>
      <c r="V83" s="37"/>
      <c r="W83" s="37"/>
      <c r="X83" s="36">
        <f t="shared" si="3"/>
        <v>0</v>
      </c>
      <c r="Y83" s="38">
        <v>44992</v>
      </c>
      <c r="Z83" s="38">
        <v>45723</v>
      </c>
      <c r="AA83" s="38">
        <v>45815</v>
      </c>
      <c r="AB83" s="33">
        <v>58286</v>
      </c>
      <c r="AC83" s="33" t="s">
        <v>33</v>
      </c>
      <c r="AD83" s="4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</row>
    <row r="84" spans="1:120" s="2" customFormat="1" ht="27" customHeight="1">
      <c r="A84" s="31" t="s">
        <v>26</v>
      </c>
      <c r="B84" s="32" t="s">
        <v>399</v>
      </c>
      <c r="C84" s="32" t="s">
        <v>106</v>
      </c>
      <c r="D84" s="32" t="s">
        <v>400</v>
      </c>
      <c r="E84" s="33" t="s">
        <v>401</v>
      </c>
      <c r="F84" s="32" t="s">
        <v>152</v>
      </c>
      <c r="G84" s="32"/>
      <c r="H84" s="32" t="s">
        <v>402</v>
      </c>
      <c r="I84" s="35">
        <v>50000</v>
      </c>
      <c r="J84" s="34">
        <v>0</v>
      </c>
      <c r="K84" s="34">
        <v>0</v>
      </c>
      <c r="L84" s="34">
        <f t="shared" si="2"/>
        <v>50000</v>
      </c>
      <c r="M84" s="32">
        <v>0</v>
      </c>
      <c r="N84" s="34">
        <v>50000</v>
      </c>
      <c r="O84" s="37">
        <v>45051</v>
      </c>
      <c r="P84" s="36"/>
      <c r="Q84" s="37"/>
      <c r="R84" s="37"/>
      <c r="S84" s="37"/>
      <c r="T84" s="37"/>
      <c r="U84" s="37"/>
      <c r="V84" s="37"/>
      <c r="W84" s="37"/>
      <c r="X84" s="36">
        <f t="shared" si="3"/>
        <v>0</v>
      </c>
      <c r="Y84" s="38">
        <v>45006</v>
      </c>
      <c r="Z84" s="38">
        <v>45737</v>
      </c>
      <c r="AA84" s="38">
        <v>45829</v>
      </c>
      <c r="AB84" s="33">
        <v>58517</v>
      </c>
      <c r="AC84" s="33" t="s">
        <v>33</v>
      </c>
      <c r="AD84" s="4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</row>
    <row r="85" spans="1:120" s="2" customFormat="1" ht="27" customHeight="1">
      <c r="A85" s="31" t="s">
        <v>26</v>
      </c>
      <c r="B85" s="32" t="s">
        <v>403</v>
      </c>
      <c r="C85" s="32" t="s">
        <v>112</v>
      </c>
      <c r="D85" s="32" t="s">
        <v>404</v>
      </c>
      <c r="E85" s="33" t="s">
        <v>405</v>
      </c>
      <c r="F85" s="32" t="s">
        <v>109</v>
      </c>
      <c r="G85" s="32" t="s">
        <v>406</v>
      </c>
      <c r="H85" s="46" t="s">
        <v>407</v>
      </c>
      <c r="I85" s="35">
        <v>188890.34</v>
      </c>
      <c r="J85" s="35">
        <v>61500</v>
      </c>
      <c r="K85" s="35">
        <v>49609.66</v>
      </c>
      <c r="L85" s="34">
        <f t="shared" si="2"/>
        <v>300000</v>
      </c>
      <c r="M85" s="32">
        <v>1</v>
      </c>
      <c r="N85" s="36">
        <v>100000</v>
      </c>
      <c r="O85" s="37">
        <v>45114</v>
      </c>
      <c r="P85" s="36"/>
      <c r="Q85" s="37"/>
      <c r="R85" s="37"/>
      <c r="S85" s="37"/>
      <c r="T85" s="37"/>
      <c r="U85" s="37"/>
      <c r="V85" s="37"/>
      <c r="W85" s="37"/>
      <c r="X85" s="36">
        <f t="shared" si="3"/>
        <v>200000</v>
      </c>
      <c r="Y85" s="38">
        <v>45093</v>
      </c>
      <c r="Z85" s="38">
        <v>46189</v>
      </c>
      <c r="AA85" s="38">
        <v>46281</v>
      </c>
      <c r="AB85" s="33">
        <v>59780</v>
      </c>
      <c r="AC85" s="33" t="s">
        <v>33</v>
      </c>
      <c r="AD85" s="4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</row>
    <row r="86" spans="1:120" s="2" customFormat="1" ht="27" customHeight="1">
      <c r="A86" s="31" t="s">
        <v>26</v>
      </c>
      <c r="B86" s="32" t="s">
        <v>408</v>
      </c>
      <c r="C86" s="32" t="s">
        <v>35</v>
      </c>
      <c r="D86" s="32" t="s">
        <v>409</v>
      </c>
      <c r="E86" s="33" t="s">
        <v>410</v>
      </c>
      <c r="F86" s="32" t="s">
        <v>411</v>
      </c>
      <c r="G86" s="32"/>
      <c r="H86" s="46" t="s">
        <v>412</v>
      </c>
      <c r="I86" s="34">
        <v>0</v>
      </c>
      <c r="J86" s="35">
        <v>9000</v>
      </c>
      <c r="K86" s="34">
        <v>0</v>
      </c>
      <c r="L86" s="34">
        <f t="shared" si="2"/>
        <v>9000</v>
      </c>
      <c r="M86" s="32">
        <v>1</v>
      </c>
      <c r="N86" s="36">
        <v>9000</v>
      </c>
      <c r="O86" s="37">
        <v>45012</v>
      </c>
      <c r="P86" s="36"/>
      <c r="Q86" s="37"/>
      <c r="R86" s="37"/>
      <c r="S86" s="37"/>
      <c r="T86" s="37"/>
      <c r="U86" s="37"/>
      <c r="V86" s="37"/>
      <c r="W86" s="37"/>
      <c r="X86" s="36">
        <f t="shared" si="3"/>
        <v>0</v>
      </c>
      <c r="Y86" s="38">
        <v>44992</v>
      </c>
      <c r="Z86" s="38">
        <v>45358</v>
      </c>
      <c r="AA86" s="38">
        <v>45450</v>
      </c>
      <c r="AB86" s="33">
        <v>58288</v>
      </c>
      <c r="AC86" s="33" t="s">
        <v>33</v>
      </c>
      <c r="AD86" s="4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</row>
    <row r="87" spans="1:120" s="2" customFormat="1" ht="27" customHeight="1">
      <c r="A87" s="31" t="s">
        <v>26</v>
      </c>
      <c r="B87" s="32" t="s">
        <v>413</v>
      </c>
      <c r="C87" s="32" t="s">
        <v>86</v>
      </c>
      <c r="D87" s="32" t="s">
        <v>414</v>
      </c>
      <c r="E87" s="33" t="s">
        <v>415</v>
      </c>
      <c r="F87" s="32" t="s">
        <v>411</v>
      </c>
      <c r="G87" s="32"/>
      <c r="H87" s="32" t="s">
        <v>416</v>
      </c>
      <c r="I87" s="34">
        <v>0</v>
      </c>
      <c r="J87" s="35">
        <v>27000</v>
      </c>
      <c r="K87" s="34">
        <v>0</v>
      </c>
      <c r="L87" s="34">
        <f t="shared" si="2"/>
        <v>27000</v>
      </c>
      <c r="M87" s="32">
        <v>3</v>
      </c>
      <c r="N87" s="42"/>
      <c r="O87" s="43"/>
      <c r="P87" s="42"/>
      <c r="Q87" s="43"/>
      <c r="R87" s="43"/>
      <c r="S87" s="43"/>
      <c r="T87" s="43"/>
      <c r="U87" s="43"/>
      <c r="V87" s="37"/>
      <c r="W87" s="37"/>
      <c r="X87" s="36">
        <f t="shared" si="3"/>
        <v>27000</v>
      </c>
      <c r="Y87" s="38">
        <v>45051</v>
      </c>
      <c r="Z87" s="38">
        <v>45417</v>
      </c>
      <c r="AA87" s="38">
        <v>45509</v>
      </c>
      <c r="AB87" s="33">
        <v>59217</v>
      </c>
      <c r="AC87" s="45" t="s">
        <v>69</v>
      </c>
      <c r="AD87" s="4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</row>
    <row r="88" spans="1:120" s="2" customFormat="1" ht="27" customHeight="1">
      <c r="A88" s="31" t="s">
        <v>26</v>
      </c>
      <c r="B88" s="48" t="s">
        <v>417</v>
      </c>
      <c r="C88" s="48" t="s">
        <v>418</v>
      </c>
      <c r="D88" s="48" t="s">
        <v>419</v>
      </c>
      <c r="E88" s="45" t="s">
        <v>420</v>
      </c>
      <c r="F88" s="48" t="s">
        <v>152</v>
      </c>
      <c r="G88" s="48"/>
      <c r="H88" s="48" t="s">
        <v>421</v>
      </c>
      <c r="I88" s="50">
        <v>32000</v>
      </c>
      <c r="J88" s="51">
        <v>0</v>
      </c>
      <c r="K88" s="50">
        <v>18000</v>
      </c>
      <c r="L88" s="51">
        <f t="shared" si="2"/>
        <v>50000</v>
      </c>
      <c r="M88" s="48">
        <v>0</v>
      </c>
      <c r="N88" s="52"/>
      <c r="O88" s="53"/>
      <c r="P88" s="52"/>
      <c r="Q88" s="53"/>
      <c r="R88" s="53"/>
      <c r="S88" s="53"/>
      <c r="T88" s="53"/>
      <c r="U88" s="53"/>
      <c r="V88" s="53"/>
      <c r="W88" s="53"/>
      <c r="X88" s="52">
        <f t="shared" si="3"/>
        <v>50000</v>
      </c>
      <c r="Y88" s="54"/>
      <c r="Z88" s="54"/>
      <c r="AA88" s="54"/>
      <c r="AB88" s="45"/>
      <c r="AC88" s="45"/>
      <c r="AD88" s="4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</row>
    <row r="89" spans="1:120" s="2" customFormat="1" ht="27" customHeight="1">
      <c r="A89" s="31" t="s">
        <v>26</v>
      </c>
      <c r="B89" s="32" t="s">
        <v>422</v>
      </c>
      <c r="C89" s="32" t="s">
        <v>137</v>
      </c>
      <c r="D89" s="32" t="s">
        <v>423</v>
      </c>
      <c r="E89" s="56" t="s">
        <v>424</v>
      </c>
      <c r="F89" s="32" t="s">
        <v>152</v>
      </c>
      <c r="G89" s="32"/>
      <c r="H89" s="32" t="s">
        <v>425</v>
      </c>
      <c r="I89" s="35">
        <v>44000</v>
      </c>
      <c r="J89" s="34">
        <v>0</v>
      </c>
      <c r="K89" s="35">
        <v>6000</v>
      </c>
      <c r="L89" s="34">
        <f t="shared" si="2"/>
        <v>50000</v>
      </c>
      <c r="M89" s="32">
        <v>0</v>
      </c>
      <c r="N89" s="36">
        <v>50000</v>
      </c>
      <c r="O89" s="37">
        <v>45030</v>
      </c>
      <c r="P89" s="36"/>
      <c r="Q89" s="37"/>
      <c r="R89" s="37"/>
      <c r="S89" s="37"/>
      <c r="T89" s="37"/>
      <c r="U89" s="37"/>
      <c r="V89" s="37"/>
      <c r="W89" s="37"/>
      <c r="X89" s="36">
        <f t="shared" si="3"/>
        <v>0</v>
      </c>
      <c r="Y89" s="38">
        <v>45007</v>
      </c>
      <c r="Z89" s="38">
        <v>45738</v>
      </c>
      <c r="AA89" s="38">
        <v>45830</v>
      </c>
      <c r="AB89" s="33">
        <v>58690</v>
      </c>
      <c r="AC89" s="33" t="s">
        <v>33</v>
      </c>
      <c r="AD89" s="4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</row>
    <row r="90" spans="1:120" s="2" customFormat="1" ht="27" customHeight="1">
      <c r="A90" s="31" t="s">
        <v>26</v>
      </c>
      <c r="B90" s="63" t="s">
        <v>426</v>
      </c>
      <c r="C90" s="48" t="s">
        <v>35</v>
      </c>
      <c r="D90" s="48" t="s">
        <v>427</v>
      </c>
      <c r="E90" s="45" t="s">
        <v>428</v>
      </c>
      <c r="F90" s="48" t="s">
        <v>152</v>
      </c>
      <c r="G90" s="48"/>
      <c r="H90" s="49" t="s">
        <v>429</v>
      </c>
      <c r="I90" s="50">
        <v>35000</v>
      </c>
      <c r="J90" s="51">
        <v>0</v>
      </c>
      <c r="K90" s="50">
        <v>15000</v>
      </c>
      <c r="L90" s="51">
        <f t="shared" si="2"/>
        <v>50000</v>
      </c>
      <c r="M90" s="48">
        <v>0</v>
      </c>
      <c r="N90" s="52"/>
      <c r="O90" s="53"/>
      <c r="P90" s="52"/>
      <c r="Q90" s="53"/>
      <c r="R90" s="53"/>
      <c r="S90" s="53"/>
      <c r="T90" s="53"/>
      <c r="U90" s="53"/>
      <c r="V90" s="53"/>
      <c r="W90" s="53"/>
      <c r="X90" s="52">
        <f t="shared" si="3"/>
        <v>50000</v>
      </c>
      <c r="Y90" s="54"/>
      <c r="Z90" s="54"/>
      <c r="AA90" s="54"/>
      <c r="AB90" s="45"/>
      <c r="AC90" s="64" t="s">
        <v>430</v>
      </c>
      <c r="AD90" s="4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</row>
    <row r="91" spans="1:120" s="2" customFormat="1" ht="27" customHeight="1">
      <c r="A91" s="31" t="s">
        <v>26</v>
      </c>
      <c r="B91" s="32" t="s">
        <v>431</v>
      </c>
      <c r="C91" s="32" t="s">
        <v>432</v>
      </c>
      <c r="D91" s="32" t="s">
        <v>433</v>
      </c>
      <c r="E91" s="56" t="s">
        <v>434</v>
      </c>
      <c r="F91" s="32" t="s">
        <v>152</v>
      </c>
      <c r="G91" s="32"/>
      <c r="H91" s="46" t="s">
        <v>435</v>
      </c>
      <c r="I91" s="35">
        <v>44000</v>
      </c>
      <c r="J91" s="34">
        <v>0</v>
      </c>
      <c r="K91" s="35">
        <v>6000</v>
      </c>
      <c r="L91" s="34">
        <f t="shared" si="2"/>
        <v>50000</v>
      </c>
      <c r="M91" s="32">
        <v>0</v>
      </c>
      <c r="N91" s="36">
        <v>50000</v>
      </c>
      <c r="O91" s="37">
        <v>45033</v>
      </c>
      <c r="P91" s="36"/>
      <c r="Q91" s="37"/>
      <c r="R91" s="37"/>
      <c r="S91" s="37"/>
      <c r="T91" s="37"/>
      <c r="U91" s="37"/>
      <c r="V91" s="37"/>
      <c r="W91" s="37"/>
      <c r="X91" s="36">
        <f t="shared" si="3"/>
        <v>0</v>
      </c>
      <c r="Y91" s="38">
        <v>45000</v>
      </c>
      <c r="Z91" s="38">
        <v>45731</v>
      </c>
      <c r="AA91" s="38">
        <v>45823</v>
      </c>
      <c r="AB91" s="33">
        <v>58515</v>
      </c>
      <c r="AC91" s="33" t="s">
        <v>33</v>
      </c>
      <c r="AD91" s="4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</row>
    <row r="92" spans="1:120" s="1" customFormat="1" ht="27" customHeight="1">
      <c r="A92" s="31" t="s">
        <v>26</v>
      </c>
      <c r="B92" s="48" t="s">
        <v>436</v>
      </c>
      <c r="C92" s="48" t="s">
        <v>112</v>
      </c>
      <c r="D92" s="48" t="s">
        <v>437</v>
      </c>
      <c r="E92" s="57" t="s">
        <v>438</v>
      </c>
      <c r="F92" s="48" t="s">
        <v>152</v>
      </c>
      <c r="G92" s="48"/>
      <c r="H92" s="49" t="s">
        <v>439</v>
      </c>
      <c r="I92" s="50">
        <v>37500</v>
      </c>
      <c r="J92" s="51">
        <v>0</v>
      </c>
      <c r="K92" s="50">
        <v>12500</v>
      </c>
      <c r="L92" s="51">
        <f t="shared" si="2"/>
        <v>50000</v>
      </c>
      <c r="M92" s="48">
        <v>0</v>
      </c>
      <c r="N92" s="52"/>
      <c r="O92" s="53"/>
      <c r="P92" s="52"/>
      <c r="Q92" s="53"/>
      <c r="R92" s="53"/>
      <c r="S92" s="53"/>
      <c r="T92" s="53"/>
      <c r="U92" s="53"/>
      <c r="V92" s="53"/>
      <c r="W92" s="53"/>
      <c r="X92" s="52">
        <f t="shared" si="3"/>
        <v>50000</v>
      </c>
      <c r="Y92" s="54"/>
      <c r="Z92" s="54"/>
      <c r="AA92" s="54"/>
      <c r="AB92" s="45"/>
      <c r="AC92" s="45"/>
      <c r="AD92" s="4"/>
    </row>
    <row r="93" spans="1:120" s="1" customFormat="1" ht="27" customHeight="1">
      <c r="A93" s="31" t="s">
        <v>26</v>
      </c>
      <c r="B93" s="48" t="s">
        <v>440</v>
      </c>
      <c r="C93" s="48" t="s">
        <v>112</v>
      </c>
      <c r="D93" s="48" t="s">
        <v>441</v>
      </c>
      <c r="E93" s="65" t="s">
        <v>442</v>
      </c>
      <c r="F93" s="48" t="s">
        <v>152</v>
      </c>
      <c r="G93" s="48" t="s">
        <v>443</v>
      </c>
      <c r="H93" s="48" t="s">
        <v>444</v>
      </c>
      <c r="I93" s="50">
        <v>34000</v>
      </c>
      <c r="J93" s="51">
        <v>0</v>
      </c>
      <c r="K93" s="50">
        <v>16000</v>
      </c>
      <c r="L93" s="51">
        <f t="shared" si="2"/>
        <v>50000</v>
      </c>
      <c r="M93" s="48">
        <v>0</v>
      </c>
      <c r="N93" s="52"/>
      <c r="O93" s="53"/>
      <c r="P93" s="52"/>
      <c r="Q93" s="53"/>
      <c r="R93" s="53"/>
      <c r="S93" s="53"/>
      <c r="T93" s="53"/>
      <c r="U93" s="53"/>
      <c r="V93" s="53"/>
      <c r="W93" s="53"/>
      <c r="X93" s="52">
        <f t="shared" si="3"/>
        <v>50000</v>
      </c>
      <c r="Y93" s="54"/>
      <c r="Z93" s="54"/>
      <c r="AA93" s="54"/>
      <c r="AB93" s="45"/>
      <c r="AC93" s="45"/>
      <c r="AD93" s="4"/>
    </row>
    <row r="94" spans="1:120" s="1" customFormat="1" ht="27" customHeight="1">
      <c r="A94" s="31" t="s">
        <v>26</v>
      </c>
      <c r="B94" s="48" t="s">
        <v>445</v>
      </c>
      <c r="C94" s="48" t="s">
        <v>112</v>
      </c>
      <c r="D94" s="48" t="s">
        <v>446</v>
      </c>
      <c r="E94" s="45" t="s">
        <v>447</v>
      </c>
      <c r="F94" s="48" t="s">
        <v>152</v>
      </c>
      <c r="G94" s="48" t="s">
        <v>448</v>
      </c>
      <c r="H94" s="48" t="s">
        <v>449</v>
      </c>
      <c r="I94" s="50">
        <v>29500</v>
      </c>
      <c r="J94" s="51">
        <v>0</v>
      </c>
      <c r="K94" s="50">
        <v>20500</v>
      </c>
      <c r="L94" s="51">
        <f t="shared" si="2"/>
        <v>50000</v>
      </c>
      <c r="M94" s="48">
        <v>0</v>
      </c>
      <c r="N94" s="52"/>
      <c r="O94" s="53"/>
      <c r="P94" s="52"/>
      <c r="Q94" s="53"/>
      <c r="R94" s="53"/>
      <c r="S94" s="53"/>
      <c r="T94" s="53"/>
      <c r="U94" s="53"/>
      <c r="V94" s="53"/>
      <c r="W94" s="53"/>
      <c r="X94" s="52">
        <f t="shared" si="3"/>
        <v>50000</v>
      </c>
      <c r="Y94" s="54"/>
      <c r="Z94" s="54"/>
      <c r="AA94" s="54"/>
      <c r="AB94" s="45"/>
      <c r="AC94" s="45"/>
      <c r="AD94" s="4"/>
    </row>
    <row r="95" spans="1:120" s="1" customFormat="1" ht="27" customHeight="1">
      <c r="A95" s="31" t="s">
        <v>26</v>
      </c>
      <c r="B95" s="48" t="s">
        <v>450</v>
      </c>
      <c r="C95" s="48" t="s">
        <v>112</v>
      </c>
      <c r="D95" s="48" t="s">
        <v>451</v>
      </c>
      <c r="E95" s="57" t="s">
        <v>452</v>
      </c>
      <c r="F95" s="48" t="s">
        <v>152</v>
      </c>
      <c r="G95" s="48"/>
      <c r="H95" s="49" t="s">
        <v>453</v>
      </c>
      <c r="I95" s="50">
        <v>47500</v>
      </c>
      <c r="J95" s="51">
        <v>0</v>
      </c>
      <c r="K95" s="50">
        <v>2500</v>
      </c>
      <c r="L95" s="51">
        <f t="shared" si="2"/>
        <v>50000</v>
      </c>
      <c r="M95" s="48">
        <v>0</v>
      </c>
      <c r="N95" s="52"/>
      <c r="O95" s="53"/>
      <c r="P95" s="52"/>
      <c r="Q95" s="53"/>
      <c r="R95" s="53"/>
      <c r="S95" s="53"/>
      <c r="T95" s="53"/>
      <c r="U95" s="53"/>
      <c r="V95" s="53"/>
      <c r="W95" s="53"/>
      <c r="X95" s="52">
        <f t="shared" si="3"/>
        <v>50000</v>
      </c>
      <c r="Y95" s="54"/>
      <c r="Z95" s="54"/>
      <c r="AA95" s="54"/>
      <c r="AB95" s="45"/>
      <c r="AC95" s="45"/>
      <c r="AD95" s="4"/>
    </row>
    <row r="96" spans="1:120" s="1" customFormat="1" ht="27" customHeight="1">
      <c r="A96" s="31" t="s">
        <v>26</v>
      </c>
      <c r="B96" s="48" t="s">
        <v>454</v>
      </c>
      <c r="C96" s="48" t="s">
        <v>112</v>
      </c>
      <c r="D96" s="48" t="s">
        <v>455</v>
      </c>
      <c r="E96" s="57" t="s">
        <v>456</v>
      </c>
      <c r="F96" s="48" t="s">
        <v>152</v>
      </c>
      <c r="G96" s="48"/>
      <c r="H96" s="49" t="s">
        <v>457</v>
      </c>
      <c r="I96" s="50">
        <v>50000</v>
      </c>
      <c r="J96" s="51">
        <v>0</v>
      </c>
      <c r="K96" s="51">
        <v>0</v>
      </c>
      <c r="L96" s="51">
        <f t="shared" si="2"/>
        <v>50000</v>
      </c>
      <c r="M96" s="48">
        <v>0</v>
      </c>
      <c r="N96" s="52"/>
      <c r="O96" s="53"/>
      <c r="P96" s="52"/>
      <c r="Q96" s="53"/>
      <c r="R96" s="53"/>
      <c r="S96" s="53"/>
      <c r="T96" s="53"/>
      <c r="U96" s="53"/>
      <c r="V96" s="53"/>
      <c r="W96" s="53"/>
      <c r="X96" s="52">
        <f t="shared" si="3"/>
        <v>50000</v>
      </c>
      <c r="Y96" s="54"/>
      <c r="Z96" s="54"/>
      <c r="AA96" s="54"/>
      <c r="AB96" s="45"/>
      <c r="AC96" s="45"/>
      <c r="AD96" s="4"/>
    </row>
    <row r="97" spans="1:48" s="1" customFormat="1" ht="27" customHeight="1">
      <c r="A97" s="31" t="s">
        <v>26</v>
      </c>
      <c r="B97" s="32" t="s">
        <v>458</v>
      </c>
      <c r="C97" s="32" t="s">
        <v>86</v>
      </c>
      <c r="D97" s="32" t="s">
        <v>459</v>
      </c>
      <c r="E97" s="33" t="s">
        <v>460</v>
      </c>
      <c r="F97" s="32" t="s">
        <v>461</v>
      </c>
      <c r="G97" s="32"/>
      <c r="H97" s="32" t="s">
        <v>462</v>
      </c>
      <c r="I97" s="35">
        <v>10000</v>
      </c>
      <c r="J97" s="35">
        <v>240000</v>
      </c>
      <c r="K97" s="34">
        <v>0</v>
      </c>
      <c r="L97" s="34">
        <f t="shared" si="2"/>
        <v>250000</v>
      </c>
      <c r="M97" s="32">
        <v>1</v>
      </c>
      <c r="N97" s="36">
        <v>125000</v>
      </c>
      <c r="O97" s="37">
        <v>45098</v>
      </c>
      <c r="P97" s="32"/>
      <c r="Q97" s="32"/>
      <c r="R97" s="32"/>
      <c r="S97" s="32"/>
      <c r="T97" s="32"/>
      <c r="U97" s="32"/>
      <c r="V97" s="32"/>
      <c r="W97" s="32"/>
      <c r="X97" s="36">
        <f t="shared" si="3"/>
        <v>125000</v>
      </c>
      <c r="Y97" s="38">
        <v>45070</v>
      </c>
      <c r="Z97" s="38">
        <v>45801</v>
      </c>
      <c r="AA97" s="38">
        <v>45893</v>
      </c>
      <c r="AB97" s="33">
        <v>59540</v>
      </c>
      <c r="AC97" s="33" t="s">
        <v>33</v>
      </c>
    </row>
    <row r="98" spans="1:48" s="1" customFormat="1" ht="27" customHeight="1">
      <c r="A98" s="31" t="s">
        <v>26</v>
      </c>
      <c r="B98" s="48" t="s">
        <v>463</v>
      </c>
      <c r="C98" s="48" t="s">
        <v>112</v>
      </c>
      <c r="D98" s="48" t="s">
        <v>464</v>
      </c>
      <c r="E98" s="57" t="s">
        <v>465</v>
      </c>
      <c r="F98" s="48" t="s">
        <v>152</v>
      </c>
      <c r="G98" s="49" t="s">
        <v>466</v>
      </c>
      <c r="H98" s="49" t="s">
        <v>467</v>
      </c>
      <c r="I98" s="50">
        <v>47600</v>
      </c>
      <c r="J98" s="51">
        <v>0</v>
      </c>
      <c r="K98" s="50">
        <v>2400</v>
      </c>
      <c r="L98" s="51">
        <f t="shared" si="2"/>
        <v>50000</v>
      </c>
      <c r="M98" s="48">
        <v>0</v>
      </c>
      <c r="N98" s="52"/>
      <c r="O98" s="53"/>
      <c r="P98" s="52"/>
      <c r="Q98" s="53"/>
      <c r="R98" s="53"/>
      <c r="S98" s="53"/>
      <c r="T98" s="53"/>
      <c r="U98" s="53"/>
      <c r="V98" s="53"/>
      <c r="W98" s="53"/>
      <c r="X98" s="52">
        <f t="shared" si="3"/>
        <v>50000</v>
      </c>
      <c r="Y98" s="54"/>
      <c r="Z98" s="54"/>
      <c r="AA98" s="54"/>
      <c r="AB98" s="45"/>
      <c r="AC98" s="45"/>
      <c r="AD98" s="4"/>
    </row>
    <row r="99" spans="1:48" s="1" customFormat="1" ht="27" customHeight="1">
      <c r="A99" s="31" t="s">
        <v>26</v>
      </c>
      <c r="B99" s="48" t="s">
        <v>468</v>
      </c>
      <c r="C99" s="48" t="s">
        <v>112</v>
      </c>
      <c r="D99" s="48" t="s">
        <v>469</v>
      </c>
      <c r="E99" s="65" t="s">
        <v>470</v>
      </c>
      <c r="F99" s="48" t="s">
        <v>152</v>
      </c>
      <c r="G99" s="48"/>
      <c r="H99" s="48"/>
      <c r="I99" s="50">
        <v>50000</v>
      </c>
      <c r="J99" s="51">
        <v>0</v>
      </c>
      <c r="K99" s="51">
        <v>0</v>
      </c>
      <c r="L99" s="51">
        <f t="shared" si="2"/>
        <v>50000</v>
      </c>
      <c r="M99" s="48">
        <v>0</v>
      </c>
      <c r="N99" s="52"/>
      <c r="O99" s="53"/>
      <c r="P99" s="52"/>
      <c r="Q99" s="53"/>
      <c r="R99" s="53"/>
      <c r="S99" s="53"/>
      <c r="T99" s="53"/>
      <c r="U99" s="53"/>
      <c r="V99" s="53"/>
      <c r="W99" s="53"/>
      <c r="X99" s="52">
        <f t="shared" si="3"/>
        <v>50000</v>
      </c>
      <c r="Y99" s="54"/>
      <c r="Z99" s="54"/>
      <c r="AA99" s="54"/>
      <c r="AB99" s="45"/>
      <c r="AC99" s="45"/>
      <c r="AD99" s="4"/>
    </row>
    <row r="100" spans="1:48" s="1" customFormat="1" ht="27" customHeight="1">
      <c r="A100" s="31" t="s">
        <v>26</v>
      </c>
      <c r="B100" s="48" t="s">
        <v>471</v>
      </c>
      <c r="C100" s="48" t="s">
        <v>112</v>
      </c>
      <c r="D100" s="48" t="s">
        <v>472</v>
      </c>
      <c r="E100" s="45" t="s">
        <v>473</v>
      </c>
      <c r="F100" s="48" t="s">
        <v>152</v>
      </c>
      <c r="G100" s="48"/>
      <c r="H100" s="48" t="s">
        <v>474</v>
      </c>
      <c r="I100" s="50">
        <v>16305</v>
      </c>
      <c r="J100" s="51">
        <v>0</v>
      </c>
      <c r="K100" s="50">
        <v>33695</v>
      </c>
      <c r="L100" s="51">
        <f t="shared" si="2"/>
        <v>50000</v>
      </c>
      <c r="M100" s="48">
        <v>0</v>
      </c>
      <c r="N100" s="52"/>
      <c r="O100" s="53"/>
      <c r="P100" s="52"/>
      <c r="Q100" s="53"/>
      <c r="R100" s="53"/>
      <c r="S100" s="53"/>
      <c r="T100" s="53"/>
      <c r="U100" s="53"/>
      <c r="V100" s="53"/>
      <c r="W100" s="53"/>
      <c r="X100" s="52">
        <f t="shared" si="3"/>
        <v>50000</v>
      </c>
      <c r="Y100" s="54"/>
      <c r="Z100" s="54"/>
      <c r="AA100" s="54"/>
      <c r="AB100" s="45"/>
      <c r="AC100" s="45"/>
      <c r="AD100" s="4"/>
    </row>
    <row r="101" spans="1:48" s="1" customFormat="1" ht="27" customHeight="1">
      <c r="A101" s="31" t="s">
        <v>26</v>
      </c>
      <c r="B101" s="48" t="s">
        <v>475</v>
      </c>
      <c r="C101" s="48" t="s">
        <v>112</v>
      </c>
      <c r="D101" s="48" t="s">
        <v>476</v>
      </c>
      <c r="E101" s="65" t="s">
        <v>477</v>
      </c>
      <c r="F101" s="48" t="s">
        <v>152</v>
      </c>
      <c r="G101" s="48"/>
      <c r="H101" s="48" t="s">
        <v>478</v>
      </c>
      <c r="I101" s="50">
        <v>50000</v>
      </c>
      <c r="J101" s="51">
        <v>0</v>
      </c>
      <c r="K101" s="51">
        <v>0</v>
      </c>
      <c r="L101" s="51">
        <f t="shared" si="2"/>
        <v>50000</v>
      </c>
      <c r="M101" s="48">
        <v>0</v>
      </c>
      <c r="N101" s="52"/>
      <c r="O101" s="53"/>
      <c r="P101" s="52"/>
      <c r="Q101" s="53"/>
      <c r="R101" s="53"/>
      <c r="S101" s="53"/>
      <c r="T101" s="53"/>
      <c r="U101" s="53"/>
      <c r="V101" s="53"/>
      <c r="W101" s="53"/>
      <c r="X101" s="52">
        <f t="shared" si="3"/>
        <v>50000</v>
      </c>
      <c r="Y101" s="54"/>
      <c r="Z101" s="54"/>
      <c r="AA101" s="54"/>
      <c r="AB101" s="45"/>
      <c r="AC101" s="45"/>
      <c r="AD101" s="4"/>
    </row>
    <row r="102" spans="1:48" s="1" customFormat="1" ht="27" customHeight="1">
      <c r="A102" s="31" t="s">
        <v>26</v>
      </c>
      <c r="B102" s="32" t="s">
        <v>479</v>
      </c>
      <c r="C102" s="32" t="s">
        <v>112</v>
      </c>
      <c r="D102" s="32" t="s">
        <v>480</v>
      </c>
      <c r="E102" s="62" t="s">
        <v>481</v>
      </c>
      <c r="F102" s="32" t="s">
        <v>152</v>
      </c>
      <c r="G102" s="32"/>
      <c r="H102" s="32" t="s">
        <v>482</v>
      </c>
      <c r="I102" s="35">
        <v>41300</v>
      </c>
      <c r="J102" s="34">
        <v>0</v>
      </c>
      <c r="K102" s="35">
        <v>8700</v>
      </c>
      <c r="L102" s="34">
        <f t="shared" si="2"/>
        <v>50000</v>
      </c>
      <c r="M102" s="32">
        <v>0</v>
      </c>
      <c r="N102" s="36">
        <v>50000</v>
      </c>
      <c r="O102" s="37">
        <v>45098</v>
      </c>
      <c r="P102" s="36"/>
      <c r="Q102" s="37"/>
      <c r="R102" s="37"/>
      <c r="S102" s="37"/>
      <c r="T102" s="37"/>
      <c r="U102" s="37"/>
      <c r="V102" s="37"/>
      <c r="W102" s="37"/>
      <c r="X102" s="36">
        <f t="shared" si="3"/>
        <v>0</v>
      </c>
      <c r="Y102" s="38">
        <v>45079</v>
      </c>
      <c r="Z102" s="38">
        <v>45810</v>
      </c>
      <c r="AA102" s="38">
        <v>45902</v>
      </c>
      <c r="AB102" s="33">
        <v>59579</v>
      </c>
      <c r="AC102" s="33" t="s">
        <v>33</v>
      </c>
      <c r="AD102" s="4"/>
    </row>
    <row r="103" spans="1:48" s="1" customFormat="1" ht="27" customHeight="1">
      <c r="A103" s="31" t="s">
        <v>26</v>
      </c>
      <c r="B103" s="48" t="s">
        <v>483</v>
      </c>
      <c r="C103" s="48" t="s">
        <v>112</v>
      </c>
      <c r="D103" s="48" t="s">
        <v>484</v>
      </c>
      <c r="E103" s="65" t="s">
        <v>485</v>
      </c>
      <c r="F103" s="48" t="s">
        <v>152</v>
      </c>
      <c r="G103" s="48"/>
      <c r="H103" s="48" t="s">
        <v>486</v>
      </c>
      <c r="I103" s="50">
        <v>45000</v>
      </c>
      <c r="J103" s="51">
        <v>0</v>
      </c>
      <c r="K103" s="50">
        <v>5000</v>
      </c>
      <c r="L103" s="51">
        <f t="shared" si="2"/>
        <v>50000</v>
      </c>
      <c r="M103" s="48">
        <v>0</v>
      </c>
      <c r="N103" s="52"/>
      <c r="O103" s="53"/>
      <c r="P103" s="52"/>
      <c r="Q103" s="53"/>
      <c r="R103" s="53"/>
      <c r="S103" s="53"/>
      <c r="T103" s="53"/>
      <c r="U103" s="53"/>
      <c r="V103" s="53"/>
      <c r="W103" s="53"/>
      <c r="X103" s="52">
        <f t="shared" si="3"/>
        <v>50000</v>
      </c>
      <c r="Y103" s="54"/>
      <c r="Z103" s="54"/>
      <c r="AA103" s="54"/>
      <c r="AB103" s="45"/>
      <c r="AC103" s="45"/>
      <c r="AD103" s="4"/>
    </row>
    <row r="104" spans="1:48" s="1" customFormat="1" ht="27" customHeight="1">
      <c r="A104" s="31" t="s">
        <v>26</v>
      </c>
      <c r="B104" s="32" t="s">
        <v>487</v>
      </c>
      <c r="C104" s="32" t="s">
        <v>35</v>
      </c>
      <c r="D104" s="32" t="s">
        <v>488</v>
      </c>
      <c r="E104" s="33" t="s">
        <v>489</v>
      </c>
      <c r="F104" s="32" t="s">
        <v>152</v>
      </c>
      <c r="G104" s="32" t="s">
        <v>490</v>
      </c>
      <c r="H104" s="46" t="s">
        <v>491</v>
      </c>
      <c r="I104" s="35">
        <v>50000</v>
      </c>
      <c r="J104" s="34">
        <v>0</v>
      </c>
      <c r="K104" s="34">
        <v>0</v>
      </c>
      <c r="L104" s="34">
        <f t="shared" si="2"/>
        <v>50000</v>
      </c>
      <c r="M104" s="32">
        <v>0</v>
      </c>
      <c r="N104" s="36">
        <v>50000</v>
      </c>
      <c r="O104" s="37">
        <v>45030</v>
      </c>
      <c r="P104" s="32"/>
      <c r="Q104" s="32"/>
      <c r="R104" s="32"/>
      <c r="S104" s="32"/>
      <c r="T104" s="32"/>
      <c r="U104" s="32"/>
      <c r="V104" s="32"/>
      <c r="W104" s="32"/>
      <c r="X104" s="36">
        <f t="shared" si="3"/>
        <v>0</v>
      </c>
      <c r="Y104" s="38">
        <v>45000</v>
      </c>
      <c r="Z104" s="38">
        <v>45731</v>
      </c>
      <c r="AA104" s="38">
        <v>45823</v>
      </c>
      <c r="AB104" s="33">
        <v>58495</v>
      </c>
      <c r="AC104" s="33" t="s">
        <v>33</v>
      </c>
    </row>
    <row r="105" spans="1:48" s="2" customFormat="1" ht="27" customHeight="1">
      <c r="A105" s="31" t="s">
        <v>26</v>
      </c>
      <c r="B105" s="32" t="s">
        <v>492</v>
      </c>
      <c r="C105" s="32" t="s">
        <v>112</v>
      </c>
      <c r="D105" s="32" t="s">
        <v>493</v>
      </c>
      <c r="E105" s="33" t="s">
        <v>494</v>
      </c>
      <c r="F105" s="32" t="s">
        <v>152</v>
      </c>
      <c r="G105" s="32" t="s">
        <v>495</v>
      </c>
      <c r="H105" s="32" t="s">
        <v>496</v>
      </c>
      <c r="I105" s="35">
        <v>45140</v>
      </c>
      <c r="J105" s="34">
        <v>0</v>
      </c>
      <c r="K105" s="35">
        <v>4860</v>
      </c>
      <c r="L105" s="34">
        <f t="shared" si="2"/>
        <v>50000</v>
      </c>
      <c r="M105" s="32">
        <v>0</v>
      </c>
      <c r="N105" s="36">
        <v>50000</v>
      </c>
      <c r="O105" s="37">
        <v>45098</v>
      </c>
      <c r="P105" s="36"/>
      <c r="Q105" s="37"/>
      <c r="R105" s="37"/>
      <c r="S105" s="37"/>
      <c r="T105" s="37"/>
      <c r="U105" s="37"/>
      <c r="V105" s="37"/>
      <c r="W105" s="37"/>
      <c r="X105" s="36">
        <f t="shared" si="3"/>
        <v>0</v>
      </c>
      <c r="Y105" s="38">
        <v>45079</v>
      </c>
      <c r="Z105" s="38">
        <v>45810</v>
      </c>
      <c r="AA105" s="38">
        <v>45902</v>
      </c>
      <c r="AB105" s="33">
        <v>59587</v>
      </c>
      <c r="AC105" s="33" t="s">
        <v>33</v>
      </c>
      <c r="AD105" s="4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3"/>
    </row>
    <row r="106" spans="1:48" s="2" customFormat="1" ht="27" customHeight="1">
      <c r="A106" s="31" t="s">
        <v>26</v>
      </c>
      <c r="B106" s="32" t="s">
        <v>497</v>
      </c>
      <c r="C106" s="32" t="s">
        <v>28</v>
      </c>
      <c r="D106" s="32" t="s">
        <v>498</v>
      </c>
      <c r="E106" s="56" t="s">
        <v>499</v>
      </c>
      <c r="F106" s="32" t="s">
        <v>152</v>
      </c>
      <c r="G106" s="32" t="s">
        <v>230</v>
      </c>
      <c r="H106" s="32" t="s">
        <v>500</v>
      </c>
      <c r="I106" s="35">
        <v>50000</v>
      </c>
      <c r="J106" s="34">
        <v>0</v>
      </c>
      <c r="K106" s="34">
        <v>0</v>
      </c>
      <c r="L106" s="34">
        <f t="shared" si="2"/>
        <v>50000</v>
      </c>
      <c r="M106" s="32">
        <v>0</v>
      </c>
      <c r="N106" s="36">
        <v>50000</v>
      </c>
      <c r="O106" s="37">
        <v>45012</v>
      </c>
      <c r="P106" s="36"/>
      <c r="Q106" s="37"/>
      <c r="R106" s="37"/>
      <c r="S106" s="37"/>
      <c r="T106" s="37"/>
      <c r="U106" s="37"/>
      <c r="V106" s="37"/>
      <c r="W106" s="37"/>
      <c r="X106" s="36">
        <f t="shared" si="3"/>
        <v>0</v>
      </c>
      <c r="Y106" s="38">
        <v>44998</v>
      </c>
      <c r="Z106" s="38">
        <v>45729</v>
      </c>
      <c r="AA106" s="38">
        <v>45821</v>
      </c>
      <c r="AB106" s="33">
        <v>58289</v>
      </c>
      <c r="AC106" s="33" t="s">
        <v>33</v>
      </c>
      <c r="AD106" s="4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3"/>
    </row>
    <row r="107" spans="1:48" s="2" customFormat="1" ht="27" customHeight="1">
      <c r="A107" s="31" t="s">
        <v>26</v>
      </c>
      <c r="B107" s="32" t="s">
        <v>501</v>
      </c>
      <c r="C107" s="32" t="s">
        <v>28</v>
      </c>
      <c r="D107" s="32" t="s">
        <v>502</v>
      </c>
      <c r="E107" s="56" t="s">
        <v>503</v>
      </c>
      <c r="F107" s="32" t="s">
        <v>152</v>
      </c>
      <c r="G107" s="32" t="s">
        <v>504</v>
      </c>
      <c r="H107" s="32" t="s">
        <v>505</v>
      </c>
      <c r="I107" s="35">
        <v>44000</v>
      </c>
      <c r="J107" s="34">
        <v>0</v>
      </c>
      <c r="K107" s="35">
        <v>6000</v>
      </c>
      <c r="L107" s="34">
        <f t="shared" si="2"/>
        <v>50000</v>
      </c>
      <c r="M107" s="32">
        <v>0</v>
      </c>
      <c r="N107" s="36">
        <v>50000</v>
      </c>
      <c r="O107" s="37">
        <v>45033</v>
      </c>
      <c r="P107" s="36"/>
      <c r="Q107" s="37"/>
      <c r="R107" s="37"/>
      <c r="S107" s="37"/>
      <c r="T107" s="37"/>
      <c r="U107" s="37"/>
      <c r="V107" s="37"/>
      <c r="W107" s="37"/>
      <c r="X107" s="36">
        <f t="shared" si="3"/>
        <v>0</v>
      </c>
      <c r="Y107" s="38">
        <v>45007</v>
      </c>
      <c r="Z107" s="38">
        <v>45738</v>
      </c>
      <c r="AA107" s="38">
        <v>45830</v>
      </c>
      <c r="AB107" s="33">
        <v>58538</v>
      </c>
      <c r="AC107" s="33" t="s">
        <v>33</v>
      </c>
      <c r="AD107" s="4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3"/>
    </row>
    <row r="108" spans="1:48" s="1" customFormat="1" ht="27" customHeight="1">
      <c r="A108" s="31" t="s">
        <v>26</v>
      </c>
      <c r="B108" s="32" t="s">
        <v>506</v>
      </c>
      <c r="C108" s="32" t="s">
        <v>418</v>
      </c>
      <c r="D108" s="32" t="s">
        <v>507</v>
      </c>
      <c r="E108" s="33" t="s">
        <v>508</v>
      </c>
      <c r="F108" s="32" t="s">
        <v>509</v>
      </c>
      <c r="G108" s="32"/>
      <c r="H108" s="32" t="s">
        <v>510</v>
      </c>
      <c r="I108" s="35">
        <v>46000</v>
      </c>
      <c r="J108" s="35">
        <f>72000+4800</f>
        <v>76800</v>
      </c>
      <c r="K108" s="34">
        <v>0</v>
      </c>
      <c r="L108" s="34">
        <f t="shared" si="2"/>
        <v>122800</v>
      </c>
      <c r="M108" s="32">
        <v>2</v>
      </c>
      <c r="N108" s="36">
        <v>118000</v>
      </c>
      <c r="O108" s="37">
        <v>45051</v>
      </c>
      <c r="P108" s="32"/>
      <c r="Q108" s="32"/>
      <c r="R108" s="32"/>
      <c r="S108" s="32"/>
      <c r="T108" s="32"/>
      <c r="U108" s="32"/>
      <c r="V108" s="32"/>
      <c r="W108" s="32"/>
      <c r="X108" s="36">
        <f t="shared" si="3"/>
        <v>4800</v>
      </c>
      <c r="Y108" s="38">
        <v>45033</v>
      </c>
      <c r="Z108" s="66">
        <v>45764</v>
      </c>
      <c r="AA108" s="38">
        <v>45855</v>
      </c>
      <c r="AB108" s="33">
        <v>58770</v>
      </c>
      <c r="AC108" s="33" t="s">
        <v>33</v>
      </c>
    </row>
    <row r="109" spans="1:48" s="1" customFormat="1" ht="27" customHeight="1">
      <c r="A109" s="31" t="s">
        <v>26</v>
      </c>
      <c r="B109" s="32" t="s">
        <v>511</v>
      </c>
      <c r="C109" s="32" t="s">
        <v>106</v>
      </c>
      <c r="D109" s="32" t="s">
        <v>512</v>
      </c>
      <c r="E109" s="33" t="s">
        <v>513</v>
      </c>
      <c r="F109" s="32" t="s">
        <v>152</v>
      </c>
      <c r="G109" s="32" t="s">
        <v>514</v>
      </c>
      <c r="H109" s="32" t="s">
        <v>515</v>
      </c>
      <c r="I109" s="35">
        <v>25000</v>
      </c>
      <c r="J109" s="34">
        <v>0</v>
      </c>
      <c r="K109" s="35">
        <v>25000</v>
      </c>
      <c r="L109" s="34">
        <f t="shared" si="2"/>
        <v>50000</v>
      </c>
      <c r="M109" s="32">
        <v>0</v>
      </c>
      <c r="N109" s="36">
        <v>50000</v>
      </c>
      <c r="O109" s="37">
        <v>45072</v>
      </c>
      <c r="P109" s="32"/>
      <c r="Q109" s="32"/>
      <c r="R109" s="32"/>
      <c r="S109" s="32"/>
      <c r="T109" s="32"/>
      <c r="U109" s="32"/>
      <c r="V109" s="32"/>
      <c r="W109" s="32"/>
      <c r="X109" s="36">
        <f t="shared" si="3"/>
        <v>0</v>
      </c>
      <c r="Y109" s="38">
        <v>45049</v>
      </c>
      <c r="Z109" s="38">
        <v>45780</v>
      </c>
      <c r="AA109" s="38">
        <v>45872</v>
      </c>
      <c r="AB109" s="33">
        <v>59207</v>
      </c>
      <c r="AC109" s="33" t="s">
        <v>33</v>
      </c>
    </row>
    <row r="110" spans="1:48" s="1" customFormat="1" ht="27" customHeight="1">
      <c r="A110" s="31" t="s">
        <v>26</v>
      </c>
      <c r="B110" s="48" t="s">
        <v>516</v>
      </c>
      <c r="C110" s="48" t="s">
        <v>112</v>
      </c>
      <c r="D110" s="48" t="s">
        <v>517</v>
      </c>
      <c r="E110" s="65" t="s">
        <v>518</v>
      </c>
      <c r="F110" s="48" t="s">
        <v>152</v>
      </c>
      <c r="G110" s="48"/>
      <c r="H110" s="48" t="s">
        <v>519</v>
      </c>
      <c r="I110" s="50">
        <v>50000</v>
      </c>
      <c r="J110" s="51">
        <v>0</v>
      </c>
      <c r="K110" s="51">
        <v>0</v>
      </c>
      <c r="L110" s="51">
        <f t="shared" si="2"/>
        <v>50000</v>
      </c>
      <c r="M110" s="48">
        <v>0</v>
      </c>
      <c r="N110" s="52"/>
      <c r="O110" s="53"/>
      <c r="P110" s="48"/>
      <c r="Q110" s="48"/>
      <c r="R110" s="48"/>
      <c r="S110" s="48"/>
      <c r="T110" s="48"/>
      <c r="U110" s="48"/>
      <c r="V110" s="48"/>
      <c r="W110" s="48"/>
      <c r="X110" s="52">
        <f t="shared" si="3"/>
        <v>50000</v>
      </c>
      <c r="Y110" s="54"/>
      <c r="Z110" s="54"/>
      <c r="AA110" s="54"/>
      <c r="AB110" s="45"/>
      <c r="AC110" s="45"/>
    </row>
    <row r="111" spans="1:48" s="1" customFormat="1" ht="27" customHeight="1">
      <c r="A111" s="31" t="s">
        <v>26</v>
      </c>
      <c r="B111" s="32" t="s">
        <v>520</v>
      </c>
      <c r="C111" s="32" t="s">
        <v>86</v>
      </c>
      <c r="D111" s="32" t="s">
        <v>521</v>
      </c>
      <c r="E111" s="56" t="s">
        <v>522</v>
      </c>
      <c r="F111" s="32" t="s">
        <v>152</v>
      </c>
      <c r="G111" s="32" t="s">
        <v>523</v>
      </c>
      <c r="H111" s="32" t="s">
        <v>524</v>
      </c>
      <c r="I111" s="35">
        <v>50000</v>
      </c>
      <c r="J111" s="34">
        <v>0</v>
      </c>
      <c r="K111" s="34">
        <v>0</v>
      </c>
      <c r="L111" s="34">
        <f t="shared" si="2"/>
        <v>50000</v>
      </c>
      <c r="M111" s="32">
        <v>0</v>
      </c>
      <c r="N111" s="36">
        <v>50000</v>
      </c>
      <c r="O111" s="37">
        <v>45098</v>
      </c>
      <c r="P111" s="32"/>
      <c r="Q111" s="32"/>
      <c r="R111" s="32"/>
      <c r="S111" s="32"/>
      <c r="T111" s="32"/>
      <c r="U111" s="32"/>
      <c r="V111" s="32"/>
      <c r="W111" s="32"/>
      <c r="X111" s="36">
        <f t="shared" si="3"/>
        <v>0</v>
      </c>
      <c r="Y111" s="38">
        <v>45070</v>
      </c>
      <c r="Z111" s="38">
        <v>45801</v>
      </c>
      <c r="AA111" s="38">
        <v>45893</v>
      </c>
      <c r="AB111" s="33">
        <v>59538</v>
      </c>
      <c r="AC111" s="33" t="s">
        <v>33</v>
      </c>
    </row>
    <row r="112" spans="1:48" s="1" customFormat="1" ht="27" customHeight="1">
      <c r="A112" s="31" t="s">
        <v>26</v>
      </c>
      <c r="B112" s="48" t="s">
        <v>525</v>
      </c>
      <c r="C112" s="48" t="s">
        <v>526</v>
      </c>
      <c r="D112" s="48" t="s">
        <v>527</v>
      </c>
      <c r="E112" s="45" t="s">
        <v>528</v>
      </c>
      <c r="F112" s="48" t="s">
        <v>461</v>
      </c>
      <c r="G112" s="48"/>
      <c r="H112" s="48" t="s">
        <v>529</v>
      </c>
      <c r="I112" s="50">
        <v>10000</v>
      </c>
      <c r="J112" s="50">
        <v>240000</v>
      </c>
      <c r="K112" s="51">
        <v>0</v>
      </c>
      <c r="L112" s="51">
        <f t="shared" si="2"/>
        <v>250000</v>
      </c>
      <c r="M112" s="48">
        <v>1</v>
      </c>
      <c r="N112" s="52"/>
      <c r="O112" s="53"/>
      <c r="P112" s="48"/>
      <c r="Q112" s="48"/>
      <c r="R112" s="48"/>
      <c r="S112" s="48"/>
      <c r="T112" s="48"/>
      <c r="U112" s="48"/>
      <c r="V112" s="48"/>
      <c r="W112" s="48"/>
      <c r="X112" s="52">
        <f t="shared" si="3"/>
        <v>250000</v>
      </c>
      <c r="Y112" s="54"/>
      <c r="Z112" s="54"/>
      <c r="AA112" s="54"/>
      <c r="AB112" s="45"/>
      <c r="AC112" s="45"/>
    </row>
    <row r="113" spans="1:29" s="1" customFormat="1" ht="27" customHeight="1">
      <c r="A113" s="31" t="s">
        <v>26</v>
      </c>
      <c r="B113" s="32" t="s">
        <v>530</v>
      </c>
      <c r="C113" s="32" t="s">
        <v>60</v>
      </c>
      <c r="D113" s="46" t="s">
        <v>531</v>
      </c>
      <c r="E113" s="33" t="s">
        <v>532</v>
      </c>
      <c r="F113" s="32" t="s">
        <v>152</v>
      </c>
      <c r="G113" s="32"/>
      <c r="H113" s="32" t="s">
        <v>533</v>
      </c>
      <c r="I113" s="35">
        <v>45000</v>
      </c>
      <c r="J113" s="34">
        <v>0</v>
      </c>
      <c r="K113" s="35">
        <v>5000</v>
      </c>
      <c r="L113" s="34">
        <f t="shared" si="2"/>
        <v>50000</v>
      </c>
      <c r="M113" s="32">
        <v>0</v>
      </c>
      <c r="N113" s="36">
        <v>50000</v>
      </c>
      <c r="O113" s="37">
        <v>45033</v>
      </c>
      <c r="P113" s="32"/>
      <c r="Q113" s="32"/>
      <c r="R113" s="32"/>
      <c r="S113" s="32"/>
      <c r="T113" s="32"/>
      <c r="U113" s="32"/>
      <c r="V113" s="32"/>
      <c r="W113" s="32"/>
      <c r="X113" s="36">
        <f t="shared" si="3"/>
        <v>0</v>
      </c>
      <c r="Y113" s="38">
        <v>45015</v>
      </c>
      <c r="Z113" s="38">
        <v>45746</v>
      </c>
      <c r="AA113" s="38">
        <v>45838</v>
      </c>
      <c r="AB113" s="33">
        <v>58723</v>
      </c>
      <c r="AC113" s="33" t="s">
        <v>33</v>
      </c>
    </row>
    <row r="114" spans="1:29" s="1" customFormat="1" ht="27" customHeight="1">
      <c r="A114" s="31" t="s">
        <v>26</v>
      </c>
      <c r="B114" s="67" t="s">
        <v>534</v>
      </c>
      <c r="C114" s="67" t="s">
        <v>112</v>
      </c>
      <c r="D114" s="48" t="s">
        <v>535</v>
      </c>
      <c r="E114" s="45" t="s">
        <v>536</v>
      </c>
      <c r="F114" s="48" t="s">
        <v>225</v>
      </c>
      <c r="G114" s="48"/>
      <c r="H114" s="48" t="s">
        <v>537</v>
      </c>
      <c r="I114" s="51">
        <v>35000</v>
      </c>
      <c r="J114" s="51">
        <v>0</v>
      </c>
      <c r="K114" s="51">
        <v>10000</v>
      </c>
      <c r="L114" s="51">
        <f t="shared" si="2"/>
        <v>45000</v>
      </c>
      <c r="M114" s="48">
        <v>0</v>
      </c>
      <c r="N114" s="52"/>
      <c r="O114" s="53"/>
      <c r="P114" s="48"/>
      <c r="Q114" s="48"/>
      <c r="R114" s="48"/>
      <c r="S114" s="48"/>
      <c r="T114" s="48"/>
      <c r="U114" s="48"/>
      <c r="V114" s="48"/>
      <c r="W114" s="48"/>
      <c r="X114" s="52">
        <f t="shared" si="3"/>
        <v>45000</v>
      </c>
      <c r="Y114" s="54"/>
      <c r="Z114" s="54"/>
      <c r="AA114" s="54"/>
      <c r="AB114" s="45"/>
      <c r="AC114" s="45"/>
    </row>
    <row r="115" spans="1:29" s="1" customFormat="1" ht="27" customHeight="1">
      <c r="A115" s="31" t="s">
        <v>26</v>
      </c>
      <c r="B115" s="67" t="s">
        <v>538</v>
      </c>
      <c r="C115" s="67" t="s">
        <v>112</v>
      </c>
      <c r="D115" s="48" t="s">
        <v>539</v>
      </c>
      <c r="E115" s="45" t="s">
        <v>540</v>
      </c>
      <c r="F115" s="48" t="s">
        <v>225</v>
      </c>
      <c r="G115" s="48"/>
      <c r="H115" s="48" t="s">
        <v>541</v>
      </c>
      <c r="I115" s="51">
        <v>3600</v>
      </c>
      <c r="J115" s="51">
        <v>6000</v>
      </c>
      <c r="K115" s="51">
        <v>35400</v>
      </c>
      <c r="L115" s="51">
        <f t="shared" si="2"/>
        <v>45000</v>
      </c>
      <c r="M115" s="48">
        <v>1</v>
      </c>
      <c r="N115" s="52"/>
      <c r="O115" s="53"/>
      <c r="P115" s="48"/>
      <c r="Q115" s="48"/>
      <c r="R115" s="48"/>
      <c r="S115" s="48"/>
      <c r="T115" s="48"/>
      <c r="U115" s="48"/>
      <c r="V115" s="48"/>
      <c r="W115" s="48"/>
      <c r="X115" s="52">
        <f t="shared" si="3"/>
        <v>45000</v>
      </c>
      <c r="Y115" s="54"/>
      <c r="Z115" s="54"/>
      <c r="AA115" s="54"/>
      <c r="AB115" s="45"/>
      <c r="AC115" s="45"/>
    </row>
    <row r="116" spans="1:29" s="1" customFormat="1" ht="27" customHeight="1">
      <c r="A116" s="31" t="s">
        <v>26</v>
      </c>
      <c r="B116" s="67" t="s">
        <v>542</v>
      </c>
      <c r="C116" s="67" t="s">
        <v>543</v>
      </c>
      <c r="D116" s="48" t="s">
        <v>544</v>
      </c>
      <c r="E116" s="45" t="s">
        <v>545</v>
      </c>
      <c r="F116" s="48" t="s">
        <v>152</v>
      </c>
      <c r="G116" s="48" t="s">
        <v>546</v>
      </c>
      <c r="H116" s="48" t="s">
        <v>547</v>
      </c>
      <c r="I116" s="51">
        <v>7363.98</v>
      </c>
      <c r="J116" s="51">
        <v>0</v>
      </c>
      <c r="K116" s="51">
        <v>42636.02</v>
      </c>
      <c r="L116" s="51">
        <f t="shared" si="2"/>
        <v>50000</v>
      </c>
      <c r="M116" s="48">
        <v>0</v>
      </c>
      <c r="N116" s="52"/>
      <c r="O116" s="53"/>
      <c r="P116" s="48"/>
      <c r="Q116" s="48"/>
      <c r="R116" s="48"/>
      <c r="S116" s="48"/>
      <c r="T116" s="48"/>
      <c r="U116" s="48"/>
      <c r="V116" s="48"/>
      <c r="W116" s="48"/>
      <c r="X116" s="52">
        <f t="shared" si="3"/>
        <v>50000</v>
      </c>
      <c r="Y116" s="54"/>
      <c r="Z116" s="54"/>
      <c r="AA116" s="54"/>
      <c r="AB116" s="45"/>
      <c r="AC116" s="45"/>
    </row>
    <row r="117" spans="1:29" s="1" customFormat="1" ht="27" customHeight="1">
      <c r="A117" s="31" t="s">
        <v>26</v>
      </c>
      <c r="B117" s="32" t="s">
        <v>548</v>
      </c>
      <c r="C117" s="32" t="s">
        <v>28</v>
      </c>
      <c r="D117" s="32" t="s">
        <v>549</v>
      </c>
      <c r="E117" s="33"/>
      <c r="F117" s="32" t="s">
        <v>550</v>
      </c>
      <c r="G117" s="32"/>
      <c r="H117" s="32" t="s">
        <v>551</v>
      </c>
      <c r="I117" s="34">
        <v>0</v>
      </c>
      <c r="J117" s="34">
        <v>840000</v>
      </c>
      <c r="K117" s="34">
        <v>0</v>
      </c>
      <c r="L117" s="34">
        <f t="shared" si="2"/>
        <v>840000</v>
      </c>
      <c r="M117" s="32">
        <v>14</v>
      </c>
      <c r="N117" s="36">
        <v>105000</v>
      </c>
      <c r="O117" s="37">
        <v>45051</v>
      </c>
      <c r="P117" s="39">
        <v>70000</v>
      </c>
      <c r="Q117" s="40">
        <v>45090</v>
      </c>
      <c r="R117" s="32"/>
      <c r="S117" s="32"/>
      <c r="T117" s="32"/>
      <c r="U117" s="32"/>
      <c r="V117" s="32"/>
      <c r="W117" s="32"/>
      <c r="X117" s="36">
        <f t="shared" si="3"/>
        <v>805000</v>
      </c>
      <c r="Y117" s="38">
        <v>45028</v>
      </c>
      <c r="Z117" s="38">
        <v>45759</v>
      </c>
      <c r="AA117" s="38">
        <v>45850</v>
      </c>
      <c r="AB117" s="33">
        <v>58773</v>
      </c>
      <c r="AC117" s="33" t="s">
        <v>33</v>
      </c>
    </row>
    <row r="118" spans="1:29" s="1" customFormat="1" ht="27" customHeight="1">
      <c r="A118" s="31" t="s">
        <v>26</v>
      </c>
      <c r="B118" s="32" t="s">
        <v>552</v>
      </c>
      <c r="C118" s="32" t="s">
        <v>553</v>
      </c>
      <c r="D118" s="32" t="s">
        <v>554</v>
      </c>
      <c r="E118" s="33" t="s">
        <v>555</v>
      </c>
      <c r="F118" s="32" t="s">
        <v>99</v>
      </c>
      <c r="G118" s="32"/>
      <c r="H118" s="32"/>
      <c r="I118" s="34">
        <v>0</v>
      </c>
      <c r="J118" s="34">
        <v>40080</v>
      </c>
      <c r="K118" s="34">
        <v>0</v>
      </c>
      <c r="L118" s="34">
        <f t="shared" si="2"/>
        <v>40080</v>
      </c>
      <c r="M118" s="32">
        <v>4</v>
      </c>
      <c r="N118" s="34">
        <v>40080</v>
      </c>
      <c r="O118" s="37">
        <v>45051</v>
      </c>
      <c r="P118" s="32"/>
      <c r="Q118" s="32"/>
      <c r="R118" s="32"/>
      <c r="S118" s="32"/>
      <c r="T118" s="32"/>
      <c r="U118" s="32"/>
      <c r="V118" s="32"/>
      <c r="W118" s="32"/>
      <c r="X118" s="36">
        <f t="shared" si="3"/>
        <v>0</v>
      </c>
      <c r="Y118" s="38">
        <v>45027</v>
      </c>
      <c r="Z118" s="38">
        <v>45758</v>
      </c>
      <c r="AA118" s="38">
        <v>45849</v>
      </c>
      <c r="AB118" s="33">
        <v>58775</v>
      </c>
      <c r="AC118" s="33" t="s">
        <v>33</v>
      </c>
    </row>
    <row r="119" spans="1:29" s="1" customFormat="1" ht="27" customHeight="1">
      <c r="A119" s="31" t="s">
        <v>26</v>
      </c>
      <c r="B119" s="32" t="s">
        <v>556</v>
      </c>
      <c r="C119" s="32" t="s">
        <v>41</v>
      </c>
      <c r="D119" s="32" t="s">
        <v>557</v>
      </c>
      <c r="E119" s="33" t="s">
        <v>558</v>
      </c>
      <c r="F119" s="32" t="s">
        <v>550</v>
      </c>
      <c r="G119" s="32"/>
      <c r="H119" s="32" t="s">
        <v>559</v>
      </c>
      <c r="I119" s="34">
        <v>0</v>
      </c>
      <c r="J119" s="34">
        <v>600000</v>
      </c>
      <c r="K119" s="34">
        <v>0</v>
      </c>
      <c r="L119" s="34">
        <v>600000</v>
      </c>
      <c r="M119" s="32">
        <v>10</v>
      </c>
      <c r="N119" s="36">
        <v>100000</v>
      </c>
      <c r="O119" s="37">
        <v>45090</v>
      </c>
      <c r="P119" s="32"/>
      <c r="Q119" s="32"/>
      <c r="R119" s="32"/>
      <c r="S119" s="32"/>
      <c r="T119" s="32"/>
      <c r="U119" s="32"/>
      <c r="V119" s="32"/>
      <c r="W119" s="32"/>
      <c r="X119" s="34">
        <v>500000</v>
      </c>
      <c r="Y119" s="38">
        <v>45069</v>
      </c>
      <c r="Z119" s="38">
        <v>45800</v>
      </c>
      <c r="AA119" s="38">
        <v>45892</v>
      </c>
      <c r="AB119" s="33">
        <v>59520</v>
      </c>
      <c r="AC119" s="33" t="s">
        <v>33</v>
      </c>
    </row>
    <row r="120" spans="1:29" s="1" customFormat="1" ht="27" customHeight="1">
      <c r="A120" s="31" t="s">
        <v>26</v>
      </c>
      <c r="B120" s="32" t="s">
        <v>560</v>
      </c>
      <c r="C120" s="68" t="s">
        <v>41</v>
      </c>
      <c r="D120" s="32" t="s">
        <v>561</v>
      </c>
      <c r="E120" s="33" t="s">
        <v>562</v>
      </c>
      <c r="F120" s="32" t="s">
        <v>152</v>
      </c>
      <c r="G120" s="32"/>
      <c r="H120" s="32" t="s">
        <v>563</v>
      </c>
      <c r="I120" s="35">
        <v>20000</v>
      </c>
      <c r="J120" s="47">
        <v>0</v>
      </c>
      <c r="K120" s="35">
        <v>30000</v>
      </c>
      <c r="L120" s="34">
        <f>SUM(I120,K120,K120)</f>
        <v>80000</v>
      </c>
      <c r="M120" s="32">
        <v>0</v>
      </c>
      <c r="N120" s="36">
        <v>50000</v>
      </c>
      <c r="O120" s="37">
        <v>45090</v>
      </c>
      <c r="P120" s="32"/>
      <c r="Q120" s="32"/>
      <c r="R120" s="32"/>
      <c r="S120" s="32"/>
      <c r="T120" s="32"/>
      <c r="U120" s="32"/>
      <c r="V120" s="32"/>
      <c r="W120" s="32"/>
      <c r="X120" s="34">
        <v>0</v>
      </c>
      <c r="Y120" s="38">
        <v>45064</v>
      </c>
      <c r="Z120" s="38">
        <v>45795</v>
      </c>
      <c r="AA120" s="38">
        <v>45887</v>
      </c>
      <c r="AB120" s="33">
        <v>59493</v>
      </c>
      <c r="AC120" s="33" t="s">
        <v>33</v>
      </c>
    </row>
    <row r="121" spans="1:29" s="1" customFormat="1" ht="27" customHeight="1">
      <c r="A121" s="31" t="s">
        <v>26</v>
      </c>
      <c r="B121" s="48" t="s">
        <v>564</v>
      </c>
      <c r="C121" s="48" t="s">
        <v>112</v>
      </c>
      <c r="D121" s="48" t="s">
        <v>565</v>
      </c>
      <c r="E121" s="45" t="s">
        <v>566</v>
      </c>
      <c r="F121" s="48" t="s">
        <v>152</v>
      </c>
      <c r="G121" s="48"/>
      <c r="H121" s="49" t="s">
        <v>567</v>
      </c>
      <c r="I121" s="50">
        <v>50000</v>
      </c>
      <c r="J121" s="51">
        <v>0</v>
      </c>
      <c r="K121" s="51">
        <v>0</v>
      </c>
      <c r="L121" s="51">
        <f t="shared" ref="L121:L138" si="4">SUM(I121,J121,K121)</f>
        <v>50000</v>
      </c>
      <c r="M121" s="48">
        <v>0</v>
      </c>
      <c r="N121" s="52"/>
      <c r="O121" s="53"/>
      <c r="P121" s="48"/>
      <c r="Q121" s="48"/>
      <c r="R121" s="48"/>
      <c r="S121" s="48"/>
      <c r="T121" s="48"/>
      <c r="U121" s="48"/>
      <c r="V121" s="48"/>
      <c r="W121" s="48"/>
      <c r="X121" s="52">
        <f t="shared" ref="X121:X163" si="5">SUM(L121+V121)-(N121-P121-R121-T121)</f>
        <v>50000</v>
      </c>
      <c r="Y121" s="54"/>
      <c r="Z121" s="54"/>
      <c r="AA121" s="54"/>
      <c r="AB121" s="45"/>
      <c r="AC121" s="45"/>
    </row>
    <row r="122" spans="1:29" s="1" customFormat="1" ht="27" customHeight="1">
      <c r="A122" s="31" t="s">
        <v>26</v>
      </c>
      <c r="B122" s="32" t="s">
        <v>568</v>
      </c>
      <c r="C122" s="32" t="s">
        <v>28</v>
      </c>
      <c r="D122" s="32" t="s">
        <v>569</v>
      </c>
      <c r="E122" s="62" t="s">
        <v>570</v>
      </c>
      <c r="F122" s="32" t="s">
        <v>152</v>
      </c>
      <c r="G122" s="32" t="s">
        <v>490</v>
      </c>
      <c r="H122" s="46" t="s">
        <v>571</v>
      </c>
      <c r="I122" s="35">
        <v>10000</v>
      </c>
      <c r="J122" s="34">
        <v>0</v>
      </c>
      <c r="K122" s="35">
        <v>40000</v>
      </c>
      <c r="L122" s="34">
        <f t="shared" si="4"/>
        <v>50000</v>
      </c>
      <c r="M122" s="32">
        <v>0</v>
      </c>
      <c r="N122" s="36">
        <v>50000</v>
      </c>
      <c r="O122" s="37">
        <v>45051</v>
      </c>
      <c r="P122" s="32"/>
      <c r="Q122" s="32"/>
      <c r="R122" s="32"/>
      <c r="S122" s="32"/>
      <c r="T122" s="32"/>
      <c r="U122" s="32"/>
      <c r="V122" s="32"/>
      <c r="W122" s="32"/>
      <c r="X122" s="36">
        <f t="shared" si="5"/>
        <v>0</v>
      </c>
      <c r="Y122" s="38">
        <v>45030</v>
      </c>
      <c r="Z122" s="38">
        <v>45761</v>
      </c>
      <c r="AA122" s="38">
        <v>45852</v>
      </c>
      <c r="AB122" s="33">
        <v>58973</v>
      </c>
      <c r="AC122" s="33" t="s">
        <v>33</v>
      </c>
    </row>
    <row r="123" spans="1:29" s="1" customFormat="1" ht="27" customHeight="1">
      <c r="A123" s="31" t="s">
        <v>26</v>
      </c>
      <c r="B123" s="32" t="s">
        <v>572</v>
      </c>
      <c r="C123" s="32" t="s">
        <v>60</v>
      </c>
      <c r="D123" s="32" t="s">
        <v>573</v>
      </c>
      <c r="E123" s="62" t="s">
        <v>574</v>
      </c>
      <c r="F123" s="32" t="s">
        <v>152</v>
      </c>
      <c r="G123" s="32" t="s">
        <v>575</v>
      </c>
      <c r="H123" s="46" t="s">
        <v>576</v>
      </c>
      <c r="I123" s="35">
        <v>36200</v>
      </c>
      <c r="J123" s="69">
        <v>0</v>
      </c>
      <c r="K123" s="35">
        <v>13800</v>
      </c>
      <c r="L123" s="34">
        <f t="shared" si="4"/>
        <v>50000</v>
      </c>
      <c r="M123" s="32">
        <v>0</v>
      </c>
      <c r="N123" s="36">
        <v>50000</v>
      </c>
      <c r="O123" s="37">
        <v>45072</v>
      </c>
      <c r="P123" s="32"/>
      <c r="Q123" s="32"/>
      <c r="R123" s="32"/>
      <c r="S123" s="32"/>
      <c r="T123" s="32"/>
      <c r="U123" s="32"/>
      <c r="V123" s="32"/>
      <c r="W123" s="32"/>
      <c r="X123" s="36">
        <f t="shared" si="5"/>
        <v>0</v>
      </c>
      <c r="Y123" s="38">
        <v>45049</v>
      </c>
      <c r="Z123" s="38">
        <v>45780</v>
      </c>
      <c r="AA123" s="38">
        <v>45872</v>
      </c>
      <c r="AB123" s="33">
        <v>59202</v>
      </c>
      <c r="AC123" s="33" t="s">
        <v>33</v>
      </c>
    </row>
    <row r="124" spans="1:29" s="1" customFormat="1" ht="27" customHeight="1">
      <c r="A124" s="31" t="s">
        <v>26</v>
      </c>
      <c r="B124" s="32" t="s">
        <v>577</v>
      </c>
      <c r="C124" s="32" t="s">
        <v>41</v>
      </c>
      <c r="D124" s="32" t="s">
        <v>578</v>
      </c>
      <c r="E124" s="62" t="s">
        <v>579</v>
      </c>
      <c r="F124" s="32" t="s">
        <v>152</v>
      </c>
      <c r="G124" s="32" t="s">
        <v>580</v>
      </c>
      <c r="H124" s="46" t="s">
        <v>581</v>
      </c>
      <c r="I124" s="35">
        <v>50000</v>
      </c>
      <c r="J124" s="34">
        <v>0</v>
      </c>
      <c r="K124" s="34">
        <v>0</v>
      </c>
      <c r="L124" s="34">
        <f t="shared" si="4"/>
        <v>50000</v>
      </c>
      <c r="M124" s="32">
        <v>0</v>
      </c>
      <c r="N124" s="34">
        <v>50000</v>
      </c>
      <c r="O124" s="37">
        <v>45051</v>
      </c>
      <c r="P124" s="32"/>
      <c r="Q124" s="32"/>
      <c r="R124" s="32"/>
      <c r="S124" s="32"/>
      <c r="T124" s="32"/>
      <c r="U124" s="32"/>
      <c r="V124" s="32"/>
      <c r="W124" s="32"/>
      <c r="X124" s="36">
        <f t="shared" si="5"/>
        <v>0</v>
      </c>
      <c r="Y124" s="38">
        <v>45033</v>
      </c>
      <c r="Z124" s="38">
        <v>45764</v>
      </c>
      <c r="AA124" s="38">
        <v>45855</v>
      </c>
      <c r="AB124" s="33">
        <v>58741</v>
      </c>
      <c r="AC124" s="33" t="s">
        <v>33</v>
      </c>
    </row>
    <row r="125" spans="1:29" s="1" customFormat="1" ht="27" customHeight="1">
      <c r="A125" s="31" t="s">
        <v>26</v>
      </c>
      <c r="B125" s="32" t="s">
        <v>582</v>
      </c>
      <c r="C125" s="32" t="s">
        <v>76</v>
      </c>
      <c r="D125" s="32" t="s">
        <v>583</v>
      </c>
      <c r="E125" s="33" t="s">
        <v>584</v>
      </c>
      <c r="F125" s="32" t="s">
        <v>152</v>
      </c>
      <c r="G125" s="32"/>
      <c r="H125" s="46" t="s">
        <v>585</v>
      </c>
      <c r="I125" s="35">
        <v>50000</v>
      </c>
      <c r="J125" s="34">
        <v>0</v>
      </c>
      <c r="K125" s="34">
        <v>0</v>
      </c>
      <c r="L125" s="34">
        <f t="shared" si="4"/>
        <v>50000</v>
      </c>
      <c r="M125" s="32">
        <v>0</v>
      </c>
      <c r="N125" s="34">
        <v>50000</v>
      </c>
      <c r="O125" s="37">
        <v>45051</v>
      </c>
      <c r="P125" s="32"/>
      <c r="Q125" s="32"/>
      <c r="R125" s="32"/>
      <c r="S125" s="32"/>
      <c r="T125" s="32"/>
      <c r="U125" s="32"/>
      <c r="V125" s="32"/>
      <c r="W125" s="32"/>
      <c r="X125" s="36">
        <f t="shared" si="5"/>
        <v>0</v>
      </c>
      <c r="Y125" s="38">
        <v>45027</v>
      </c>
      <c r="Z125" s="38">
        <v>45758</v>
      </c>
      <c r="AA125" s="38">
        <v>45849</v>
      </c>
      <c r="AB125" s="33">
        <v>58728</v>
      </c>
      <c r="AC125" s="33" t="s">
        <v>33</v>
      </c>
    </row>
    <row r="126" spans="1:29" s="1" customFormat="1" ht="27" customHeight="1">
      <c r="A126" s="31" t="s">
        <v>26</v>
      </c>
      <c r="B126" s="32" t="s">
        <v>586</v>
      </c>
      <c r="C126" s="32" t="s">
        <v>553</v>
      </c>
      <c r="D126" s="32" t="s">
        <v>587</v>
      </c>
      <c r="E126" s="56" t="s">
        <v>588</v>
      </c>
      <c r="F126" s="32" t="s">
        <v>152</v>
      </c>
      <c r="G126" s="46" t="s">
        <v>589</v>
      </c>
      <c r="H126" s="46" t="s">
        <v>590</v>
      </c>
      <c r="I126" s="35">
        <v>24475.3</v>
      </c>
      <c r="J126" s="34">
        <v>0</v>
      </c>
      <c r="K126" s="35">
        <v>25524.7</v>
      </c>
      <c r="L126" s="34">
        <f t="shared" si="4"/>
        <v>50000</v>
      </c>
      <c r="M126" s="32">
        <v>0</v>
      </c>
      <c r="N126" s="34">
        <v>50000</v>
      </c>
      <c r="O126" s="37">
        <v>45065</v>
      </c>
      <c r="P126" s="32"/>
      <c r="Q126" s="32"/>
      <c r="R126" s="32"/>
      <c r="S126" s="32"/>
      <c r="T126" s="32"/>
      <c r="U126" s="32"/>
      <c r="V126" s="32"/>
      <c r="W126" s="32"/>
      <c r="X126" s="36">
        <f t="shared" si="5"/>
        <v>0</v>
      </c>
      <c r="Y126" s="38">
        <v>45043</v>
      </c>
      <c r="Z126" s="38">
        <v>45774</v>
      </c>
      <c r="AA126" s="38">
        <v>45865</v>
      </c>
      <c r="AB126" s="33">
        <v>59090</v>
      </c>
      <c r="AC126" s="33" t="s">
        <v>33</v>
      </c>
    </row>
    <row r="127" spans="1:29" s="1" customFormat="1" ht="27" customHeight="1">
      <c r="A127" s="31" t="s">
        <v>26</v>
      </c>
      <c r="B127" s="32" t="s">
        <v>591</v>
      </c>
      <c r="C127" s="32" t="s">
        <v>41</v>
      </c>
      <c r="D127" s="32" t="s">
        <v>592</v>
      </c>
      <c r="E127" s="33" t="s">
        <v>593</v>
      </c>
      <c r="F127" s="32" t="s">
        <v>594</v>
      </c>
      <c r="G127" s="32"/>
      <c r="H127" s="46" t="s">
        <v>595</v>
      </c>
      <c r="I127" s="35">
        <v>133750</v>
      </c>
      <c r="J127" s="34">
        <v>0</v>
      </c>
      <c r="K127" s="34">
        <v>0</v>
      </c>
      <c r="L127" s="34">
        <f t="shared" si="4"/>
        <v>133750</v>
      </c>
      <c r="M127" s="32">
        <v>0</v>
      </c>
      <c r="N127" s="36">
        <v>66875</v>
      </c>
      <c r="O127" s="37">
        <v>45051</v>
      </c>
      <c r="P127" s="32"/>
      <c r="Q127" s="32"/>
      <c r="R127" s="32"/>
      <c r="S127" s="32"/>
      <c r="T127" s="32"/>
      <c r="U127" s="32"/>
      <c r="V127" s="32"/>
      <c r="W127" s="32"/>
      <c r="X127" s="36">
        <f t="shared" si="5"/>
        <v>66875</v>
      </c>
      <c r="Y127" s="38">
        <v>45033</v>
      </c>
      <c r="Z127" s="38">
        <v>45399</v>
      </c>
      <c r="AA127" s="38">
        <v>45490</v>
      </c>
      <c r="AB127" s="33">
        <v>58740</v>
      </c>
      <c r="AC127" s="33" t="s">
        <v>33</v>
      </c>
    </row>
    <row r="128" spans="1:29" s="1" customFormat="1" ht="27" customHeight="1">
      <c r="A128" s="31" t="s">
        <v>26</v>
      </c>
      <c r="B128" s="32" t="s">
        <v>596</v>
      </c>
      <c r="C128" s="32" t="s">
        <v>106</v>
      </c>
      <c r="D128" s="32" t="s">
        <v>597</v>
      </c>
      <c r="E128" s="33" t="s">
        <v>598</v>
      </c>
      <c r="F128" s="32" t="s">
        <v>594</v>
      </c>
      <c r="G128" s="32"/>
      <c r="H128" s="46" t="s">
        <v>599</v>
      </c>
      <c r="I128" s="35">
        <v>105627.32</v>
      </c>
      <c r="J128" s="35">
        <v>56456</v>
      </c>
      <c r="K128" s="34">
        <v>0</v>
      </c>
      <c r="L128" s="34">
        <f t="shared" si="4"/>
        <v>162083.32</v>
      </c>
      <c r="M128" s="32">
        <v>8</v>
      </c>
      <c r="N128" s="36">
        <v>81041.66</v>
      </c>
      <c r="O128" s="37">
        <v>45051</v>
      </c>
      <c r="P128" s="32"/>
      <c r="Q128" s="32"/>
      <c r="R128" s="32"/>
      <c r="S128" s="32"/>
      <c r="T128" s="32"/>
      <c r="U128" s="32"/>
      <c r="V128" s="32"/>
      <c r="W128" s="32"/>
      <c r="X128" s="36">
        <f t="shared" si="5"/>
        <v>81041.66</v>
      </c>
      <c r="Y128" s="38">
        <v>45030</v>
      </c>
      <c r="Z128" s="38">
        <v>45396</v>
      </c>
      <c r="AA128" s="38">
        <v>45487</v>
      </c>
      <c r="AB128" s="33">
        <v>58976</v>
      </c>
      <c r="AC128" s="33" t="s">
        <v>33</v>
      </c>
    </row>
    <row r="129" spans="1:29" s="1" customFormat="1" ht="27" customHeight="1">
      <c r="A129" s="31" t="s">
        <v>26</v>
      </c>
      <c r="B129" s="32" t="s">
        <v>600</v>
      </c>
      <c r="C129" s="32" t="s">
        <v>60</v>
      </c>
      <c r="D129" s="32" t="s">
        <v>601</v>
      </c>
      <c r="E129" s="33" t="s">
        <v>602</v>
      </c>
      <c r="F129" s="32" t="s">
        <v>594</v>
      </c>
      <c r="G129" s="32"/>
      <c r="H129" s="46" t="s">
        <v>603</v>
      </c>
      <c r="I129" s="35">
        <v>81429.600000000006</v>
      </c>
      <c r="J129" s="35">
        <v>29200</v>
      </c>
      <c r="K129" s="34">
        <v>0</v>
      </c>
      <c r="L129" s="34">
        <f t="shared" si="4"/>
        <v>110629.6</v>
      </c>
      <c r="M129" s="32">
        <v>2</v>
      </c>
      <c r="N129" s="36">
        <v>55314.8</v>
      </c>
      <c r="O129" s="37">
        <v>45072</v>
      </c>
      <c r="P129" s="32"/>
      <c r="Q129" s="32"/>
      <c r="R129" s="32"/>
      <c r="S129" s="32"/>
      <c r="T129" s="32"/>
      <c r="U129" s="32"/>
      <c r="V129" s="32"/>
      <c r="W129" s="32"/>
      <c r="X129" s="36">
        <f t="shared" si="5"/>
        <v>55314.8</v>
      </c>
      <c r="Y129" s="38">
        <v>45051</v>
      </c>
      <c r="Z129" s="38">
        <v>45417</v>
      </c>
      <c r="AA129" s="38">
        <v>45509</v>
      </c>
      <c r="AB129" s="33">
        <v>59262</v>
      </c>
      <c r="AC129" s="33" t="s">
        <v>33</v>
      </c>
    </row>
    <row r="130" spans="1:29" s="1" customFormat="1" ht="27" customHeight="1">
      <c r="A130" s="31" t="s">
        <v>26</v>
      </c>
      <c r="B130" s="48" t="s">
        <v>604</v>
      </c>
      <c r="C130" s="48" t="s">
        <v>543</v>
      </c>
      <c r="D130" s="45" t="s">
        <v>605</v>
      </c>
      <c r="E130" s="57" t="s">
        <v>606</v>
      </c>
      <c r="F130" s="45" t="s">
        <v>509</v>
      </c>
      <c r="G130" s="45"/>
      <c r="H130" s="49" t="s">
        <v>607</v>
      </c>
      <c r="I130" s="50">
        <v>57000</v>
      </c>
      <c r="J130" s="51">
        <v>0</v>
      </c>
      <c r="K130" s="70">
        <v>0</v>
      </c>
      <c r="L130" s="51">
        <f t="shared" si="4"/>
        <v>57000</v>
      </c>
      <c r="M130" s="45">
        <v>0</v>
      </c>
      <c r="N130" s="52"/>
      <c r="O130" s="53"/>
      <c r="P130" s="45"/>
      <c r="Q130" s="45"/>
      <c r="R130" s="45"/>
      <c r="S130" s="45"/>
      <c r="T130" s="45"/>
      <c r="U130" s="45"/>
      <c r="V130" s="45"/>
      <c r="W130" s="45"/>
      <c r="X130" s="52">
        <f t="shared" si="5"/>
        <v>57000</v>
      </c>
      <c r="Y130" s="54"/>
      <c r="Z130" s="54"/>
      <c r="AA130" s="54"/>
      <c r="AB130" s="45"/>
      <c r="AC130" s="45"/>
    </row>
    <row r="131" spans="1:29" s="1" customFormat="1" ht="27" customHeight="1">
      <c r="A131" s="31" t="s">
        <v>26</v>
      </c>
      <c r="B131" s="32" t="s">
        <v>608</v>
      </c>
      <c r="C131" s="32" t="s">
        <v>28</v>
      </c>
      <c r="D131" s="46" t="s">
        <v>609</v>
      </c>
      <c r="E131" s="33" t="s">
        <v>610</v>
      </c>
      <c r="F131" s="32" t="s">
        <v>594</v>
      </c>
      <c r="G131" s="32" t="s">
        <v>611</v>
      </c>
      <c r="H131" s="46" t="s">
        <v>612</v>
      </c>
      <c r="I131" s="35">
        <v>72895.83</v>
      </c>
      <c r="J131" s="35">
        <v>137000</v>
      </c>
      <c r="K131" s="34">
        <v>0</v>
      </c>
      <c r="L131" s="34">
        <f t="shared" si="4"/>
        <v>209895.83000000002</v>
      </c>
      <c r="M131" s="32">
        <v>12</v>
      </c>
      <c r="N131" s="36">
        <v>104947.92</v>
      </c>
      <c r="O131" s="37">
        <v>45051</v>
      </c>
      <c r="P131" s="32"/>
      <c r="Q131" s="32"/>
      <c r="R131" s="32"/>
      <c r="S131" s="32"/>
      <c r="T131" s="32"/>
      <c r="U131" s="32"/>
      <c r="V131" s="32"/>
      <c r="W131" s="32"/>
      <c r="X131" s="36">
        <f t="shared" si="5"/>
        <v>104947.91000000002</v>
      </c>
      <c r="Y131" s="38">
        <v>45033</v>
      </c>
      <c r="Z131" s="38">
        <v>45399</v>
      </c>
      <c r="AA131" s="38">
        <v>45490</v>
      </c>
      <c r="AB131" s="33">
        <v>58974</v>
      </c>
      <c r="AC131" s="33" t="s">
        <v>33</v>
      </c>
    </row>
    <row r="132" spans="1:29" s="1" customFormat="1" ht="27" customHeight="1">
      <c r="A132" s="31" t="s">
        <v>26</v>
      </c>
      <c r="B132" s="32" t="s">
        <v>613</v>
      </c>
      <c r="C132" s="32" t="s">
        <v>614</v>
      </c>
      <c r="D132" s="32" t="s">
        <v>615</v>
      </c>
      <c r="E132" s="33" t="s">
        <v>616</v>
      </c>
      <c r="F132" s="32" t="s">
        <v>550</v>
      </c>
      <c r="G132" s="68"/>
      <c r="H132" s="32" t="s">
        <v>617</v>
      </c>
      <c r="I132" s="34">
        <v>0</v>
      </c>
      <c r="J132" s="35">
        <v>60000</v>
      </c>
      <c r="K132" s="34">
        <v>0</v>
      </c>
      <c r="L132" s="34">
        <f t="shared" si="4"/>
        <v>60000</v>
      </c>
      <c r="M132" s="32">
        <v>1</v>
      </c>
      <c r="N132" s="36">
        <v>60000</v>
      </c>
      <c r="O132" s="37">
        <v>45092</v>
      </c>
      <c r="P132" s="32"/>
      <c r="Q132" s="32"/>
      <c r="R132" s="32"/>
      <c r="S132" s="32"/>
      <c r="T132" s="32"/>
      <c r="U132" s="32"/>
      <c r="V132" s="32"/>
      <c r="W132" s="32"/>
      <c r="X132" s="36">
        <f t="shared" si="5"/>
        <v>0</v>
      </c>
      <c r="Y132" s="38">
        <v>45055</v>
      </c>
      <c r="Z132" s="38">
        <v>45786</v>
      </c>
      <c r="AA132" s="38">
        <v>45878</v>
      </c>
      <c r="AB132" s="33">
        <v>59326</v>
      </c>
      <c r="AC132" s="33" t="s">
        <v>33</v>
      </c>
    </row>
    <row r="133" spans="1:29" s="1" customFormat="1" ht="27" customHeight="1">
      <c r="A133" s="31" t="s">
        <v>26</v>
      </c>
      <c r="B133" s="32" t="s">
        <v>618</v>
      </c>
      <c r="C133" s="68" t="s">
        <v>106</v>
      </c>
      <c r="D133" s="32" t="s">
        <v>619</v>
      </c>
      <c r="E133" s="56" t="s">
        <v>620</v>
      </c>
      <c r="F133" s="32" t="s">
        <v>550</v>
      </c>
      <c r="G133" s="32"/>
      <c r="H133" s="32" t="s">
        <v>621</v>
      </c>
      <c r="I133" s="34">
        <v>0</v>
      </c>
      <c r="J133" s="35">
        <v>720000</v>
      </c>
      <c r="K133" s="34">
        <v>0</v>
      </c>
      <c r="L133" s="34">
        <f t="shared" si="4"/>
        <v>720000</v>
      </c>
      <c r="M133" s="32">
        <v>12</v>
      </c>
      <c r="N133" s="36">
        <v>120000</v>
      </c>
      <c r="O133" s="37">
        <v>45072</v>
      </c>
      <c r="P133" s="32"/>
      <c r="Q133" s="32"/>
      <c r="R133" s="32"/>
      <c r="S133" s="32"/>
      <c r="T133" s="32"/>
      <c r="U133" s="32"/>
      <c r="V133" s="32"/>
      <c r="W133" s="32"/>
      <c r="X133" s="36">
        <f t="shared" si="5"/>
        <v>600000</v>
      </c>
      <c r="Y133" s="38">
        <v>45042</v>
      </c>
      <c r="Z133" s="38">
        <v>45773</v>
      </c>
      <c r="AA133" s="38">
        <v>45864</v>
      </c>
      <c r="AB133" s="33">
        <v>59092</v>
      </c>
      <c r="AC133" s="33" t="s">
        <v>33</v>
      </c>
    </row>
    <row r="134" spans="1:29" s="1" customFormat="1" ht="27" customHeight="1">
      <c r="A134" s="31" t="s">
        <v>26</v>
      </c>
      <c r="B134" s="48" t="s">
        <v>622</v>
      </c>
      <c r="C134" s="48" t="s">
        <v>623</v>
      </c>
      <c r="D134" s="48" t="s">
        <v>624</v>
      </c>
      <c r="E134" s="45" t="s">
        <v>625</v>
      </c>
      <c r="F134" s="48" t="s">
        <v>626</v>
      </c>
      <c r="G134" s="48"/>
      <c r="H134" s="48" t="s">
        <v>627</v>
      </c>
      <c r="I134" s="50">
        <v>68220</v>
      </c>
      <c r="J134" s="50">
        <v>51600</v>
      </c>
      <c r="K134" s="50">
        <v>96260</v>
      </c>
      <c r="L134" s="51">
        <f t="shared" si="4"/>
        <v>216080</v>
      </c>
      <c r="M134" s="48">
        <v>3</v>
      </c>
      <c r="N134" s="52"/>
      <c r="O134" s="53"/>
      <c r="P134" s="48"/>
      <c r="Q134" s="48"/>
      <c r="R134" s="48"/>
      <c r="S134" s="48"/>
      <c r="T134" s="48"/>
      <c r="U134" s="48"/>
      <c r="V134" s="48"/>
      <c r="W134" s="48"/>
      <c r="X134" s="52">
        <f t="shared" si="5"/>
        <v>216080</v>
      </c>
      <c r="Y134" s="54"/>
      <c r="Z134" s="54"/>
      <c r="AA134" s="54"/>
      <c r="AB134" s="45"/>
      <c r="AC134" s="45"/>
    </row>
    <row r="135" spans="1:29" s="1" customFormat="1" ht="27" customHeight="1">
      <c r="A135" s="31" t="s">
        <v>26</v>
      </c>
      <c r="B135" s="48" t="s">
        <v>628</v>
      </c>
      <c r="C135" s="48" t="s">
        <v>112</v>
      </c>
      <c r="D135" s="48" t="s">
        <v>629</v>
      </c>
      <c r="E135" s="45" t="s">
        <v>630</v>
      </c>
      <c r="F135" s="48" t="s">
        <v>225</v>
      </c>
      <c r="G135" s="48"/>
      <c r="H135" s="48" t="s">
        <v>631</v>
      </c>
      <c r="I135" s="50">
        <v>4925</v>
      </c>
      <c r="J135" s="71">
        <v>6000</v>
      </c>
      <c r="K135" s="50">
        <v>29075</v>
      </c>
      <c r="L135" s="51">
        <f t="shared" si="4"/>
        <v>40000</v>
      </c>
      <c r="M135" s="48">
        <v>1</v>
      </c>
      <c r="N135" s="52"/>
      <c r="O135" s="53"/>
      <c r="P135" s="48"/>
      <c r="Q135" s="48"/>
      <c r="R135" s="48"/>
      <c r="S135" s="48"/>
      <c r="T135" s="48"/>
      <c r="U135" s="48"/>
      <c r="V135" s="48"/>
      <c r="W135" s="48"/>
      <c r="X135" s="52">
        <f t="shared" si="5"/>
        <v>40000</v>
      </c>
      <c r="Y135" s="54"/>
      <c r="Z135" s="54"/>
      <c r="AA135" s="54"/>
      <c r="AB135" s="45"/>
      <c r="AC135" s="45"/>
    </row>
    <row r="136" spans="1:29" s="1" customFormat="1" ht="27" customHeight="1">
      <c r="A136" s="31" t="s">
        <v>26</v>
      </c>
      <c r="B136" s="48" t="s">
        <v>632</v>
      </c>
      <c r="C136" s="48" t="s">
        <v>112</v>
      </c>
      <c r="D136" s="48" t="s">
        <v>633</v>
      </c>
      <c r="E136" s="45" t="s">
        <v>634</v>
      </c>
      <c r="F136" s="48" t="s">
        <v>225</v>
      </c>
      <c r="G136" s="48"/>
      <c r="H136" s="49" t="s">
        <v>635</v>
      </c>
      <c r="I136" s="72">
        <v>45000</v>
      </c>
      <c r="J136" s="52">
        <v>0</v>
      </c>
      <c r="K136" s="52">
        <v>0</v>
      </c>
      <c r="L136" s="73">
        <f t="shared" si="4"/>
        <v>45000</v>
      </c>
      <c r="M136" s="48">
        <v>0</v>
      </c>
      <c r="N136" s="52"/>
      <c r="O136" s="53"/>
      <c r="P136" s="48"/>
      <c r="Q136" s="48"/>
      <c r="R136" s="48"/>
      <c r="S136" s="48"/>
      <c r="T136" s="48"/>
      <c r="U136" s="48"/>
      <c r="V136" s="48"/>
      <c r="W136" s="48"/>
      <c r="X136" s="52">
        <f t="shared" si="5"/>
        <v>45000</v>
      </c>
      <c r="Y136" s="54"/>
      <c r="Z136" s="54"/>
      <c r="AA136" s="54"/>
      <c r="AB136" s="45"/>
      <c r="AC136" s="45"/>
    </row>
    <row r="137" spans="1:29" s="1" customFormat="1" ht="27" customHeight="1">
      <c r="A137" s="31" t="s">
        <v>26</v>
      </c>
      <c r="B137" s="48" t="s">
        <v>636</v>
      </c>
      <c r="C137" s="48" t="s">
        <v>28</v>
      </c>
      <c r="D137" s="48" t="s">
        <v>637</v>
      </c>
      <c r="E137" s="45" t="s">
        <v>638</v>
      </c>
      <c r="F137" s="48" t="s">
        <v>639</v>
      </c>
      <c r="G137" s="48"/>
      <c r="H137" s="74" t="s">
        <v>640</v>
      </c>
      <c r="I137" s="51">
        <v>0</v>
      </c>
      <c r="J137" s="50">
        <v>90750</v>
      </c>
      <c r="K137" s="51">
        <v>0</v>
      </c>
      <c r="L137" s="51">
        <f t="shared" si="4"/>
        <v>90750</v>
      </c>
      <c r="M137" s="48">
        <v>12</v>
      </c>
      <c r="N137" s="52"/>
      <c r="O137" s="53"/>
      <c r="P137" s="48"/>
      <c r="Q137" s="48"/>
      <c r="R137" s="48"/>
      <c r="S137" s="48"/>
      <c r="T137" s="48"/>
      <c r="U137" s="48"/>
      <c r="V137" s="48"/>
      <c r="W137" s="48"/>
      <c r="X137" s="52">
        <f t="shared" si="5"/>
        <v>90750</v>
      </c>
      <c r="Y137" s="54"/>
      <c r="Z137" s="54"/>
      <c r="AA137" s="54"/>
      <c r="AB137" s="45"/>
      <c r="AC137" s="45"/>
    </row>
    <row r="138" spans="1:29" s="1" customFormat="1" ht="27" customHeight="1">
      <c r="A138" s="31" t="s">
        <v>26</v>
      </c>
      <c r="B138" s="32" t="s">
        <v>641</v>
      </c>
      <c r="C138" s="32" t="s">
        <v>553</v>
      </c>
      <c r="D138" s="32" t="s">
        <v>642</v>
      </c>
      <c r="E138" s="33" t="s">
        <v>643</v>
      </c>
      <c r="F138" s="32" t="s">
        <v>594</v>
      </c>
      <c r="G138" s="46" t="s">
        <v>644</v>
      </c>
      <c r="H138" s="32" t="s">
        <v>645</v>
      </c>
      <c r="I138" s="35">
        <v>43368.33</v>
      </c>
      <c r="J138" s="35">
        <v>171840</v>
      </c>
      <c r="K138" s="34">
        <v>0</v>
      </c>
      <c r="L138" s="34">
        <f t="shared" si="4"/>
        <v>215208.33000000002</v>
      </c>
      <c r="M138" s="32">
        <v>12</v>
      </c>
      <c r="N138" s="36">
        <v>107604.17</v>
      </c>
      <c r="O138" s="37">
        <v>45072</v>
      </c>
      <c r="P138" s="32"/>
      <c r="Q138" s="32"/>
      <c r="R138" s="32"/>
      <c r="S138" s="32"/>
      <c r="T138" s="32"/>
      <c r="U138" s="32"/>
      <c r="V138" s="32"/>
      <c r="W138" s="32"/>
      <c r="X138" s="36">
        <f t="shared" si="5"/>
        <v>107604.16000000002</v>
      </c>
      <c r="Y138" s="38">
        <v>45058</v>
      </c>
      <c r="Z138" s="38">
        <v>45424</v>
      </c>
      <c r="AA138" s="38">
        <v>45516</v>
      </c>
      <c r="AB138" s="33">
        <v>59438</v>
      </c>
      <c r="AC138" s="33" t="s">
        <v>33</v>
      </c>
    </row>
    <row r="139" spans="1:29" s="1" customFormat="1" ht="27" customHeight="1">
      <c r="A139" s="31" t="s">
        <v>26</v>
      </c>
      <c r="B139" s="32" t="s">
        <v>646</v>
      </c>
      <c r="C139" s="75" t="s">
        <v>647</v>
      </c>
      <c r="D139" s="33" t="s">
        <v>648</v>
      </c>
      <c r="E139" s="75" t="s">
        <v>649</v>
      </c>
      <c r="F139" s="76" t="s">
        <v>650</v>
      </c>
      <c r="G139" s="76"/>
      <c r="H139" s="75" t="s">
        <v>651</v>
      </c>
      <c r="I139" s="77">
        <v>160200</v>
      </c>
      <c r="J139" s="77">
        <v>693000</v>
      </c>
      <c r="K139" s="34">
        <v>0</v>
      </c>
      <c r="L139" s="78">
        <f t="shared" ref="L139:L159" si="6">SUM(I139:K139)</f>
        <v>853200</v>
      </c>
      <c r="M139" s="33">
        <v>28</v>
      </c>
      <c r="N139" s="36">
        <v>213300</v>
      </c>
      <c r="O139" s="37">
        <v>45089</v>
      </c>
      <c r="P139" s="32"/>
      <c r="Q139" s="32"/>
      <c r="R139" s="32"/>
      <c r="S139" s="32"/>
      <c r="T139" s="32"/>
      <c r="U139" s="32"/>
      <c r="V139" s="32"/>
      <c r="W139" s="32"/>
      <c r="X139" s="36">
        <f t="shared" si="5"/>
        <v>639900</v>
      </c>
      <c r="Y139" s="38">
        <v>45065</v>
      </c>
      <c r="Z139" s="38">
        <v>45796</v>
      </c>
      <c r="AA139" s="38">
        <v>45888</v>
      </c>
      <c r="AB139" s="33">
        <v>59516</v>
      </c>
      <c r="AC139" s="33" t="s">
        <v>33</v>
      </c>
    </row>
    <row r="140" spans="1:29" s="1" customFormat="1" ht="27" customHeight="1">
      <c r="A140" s="31" t="s">
        <v>26</v>
      </c>
      <c r="B140" s="48" t="s">
        <v>652</v>
      </c>
      <c r="C140" s="79" t="s">
        <v>112</v>
      </c>
      <c r="D140" s="80" t="s">
        <v>648</v>
      </c>
      <c r="E140" s="79" t="s">
        <v>653</v>
      </c>
      <c r="F140" s="81" t="s">
        <v>650</v>
      </c>
      <c r="G140" s="81"/>
      <c r="H140" s="79" t="s">
        <v>651</v>
      </c>
      <c r="I140" s="82">
        <v>64200</v>
      </c>
      <c r="J140" s="82">
        <v>231000</v>
      </c>
      <c r="K140" s="51">
        <v>0</v>
      </c>
      <c r="L140" s="83">
        <f t="shared" si="6"/>
        <v>295200</v>
      </c>
      <c r="M140" s="80">
        <v>11</v>
      </c>
      <c r="N140" s="52"/>
      <c r="O140" s="53"/>
      <c r="P140" s="48"/>
      <c r="Q140" s="48"/>
      <c r="R140" s="48"/>
      <c r="S140" s="48"/>
      <c r="T140" s="48"/>
      <c r="U140" s="48"/>
      <c r="V140" s="48"/>
      <c r="W140" s="48"/>
      <c r="X140" s="52">
        <f t="shared" si="5"/>
        <v>295200</v>
      </c>
      <c r="Y140" s="54"/>
      <c r="Z140" s="54"/>
      <c r="AA140" s="54"/>
      <c r="AB140" s="45"/>
      <c r="AC140" s="45"/>
    </row>
    <row r="141" spans="1:29" s="1" customFormat="1" ht="27" customHeight="1">
      <c r="A141" s="31" t="s">
        <v>26</v>
      </c>
      <c r="B141" s="32" t="s">
        <v>654</v>
      </c>
      <c r="C141" s="75" t="s">
        <v>35</v>
      </c>
      <c r="D141" s="33" t="s">
        <v>648</v>
      </c>
      <c r="E141" s="75" t="s">
        <v>655</v>
      </c>
      <c r="F141" s="76" t="s">
        <v>650</v>
      </c>
      <c r="G141" s="76"/>
      <c r="H141" s="75" t="s">
        <v>651</v>
      </c>
      <c r="I141" s="77">
        <v>52200</v>
      </c>
      <c r="J141" s="77">
        <v>72000</v>
      </c>
      <c r="K141" s="34">
        <v>0</v>
      </c>
      <c r="L141" s="78">
        <f t="shared" si="6"/>
        <v>124200</v>
      </c>
      <c r="M141" s="33">
        <v>6</v>
      </c>
      <c r="N141" s="36">
        <v>31050</v>
      </c>
      <c r="O141" s="37">
        <v>45065</v>
      </c>
      <c r="P141" s="32"/>
      <c r="Q141" s="32"/>
      <c r="R141" s="32"/>
      <c r="S141" s="32"/>
      <c r="T141" s="32"/>
      <c r="U141" s="32"/>
      <c r="V141" s="32"/>
      <c r="W141" s="32"/>
      <c r="X141" s="36">
        <f t="shared" si="5"/>
        <v>93150</v>
      </c>
      <c r="Y141" s="38">
        <v>45055</v>
      </c>
      <c r="Z141" s="38">
        <v>45786</v>
      </c>
      <c r="AA141" s="38">
        <v>45878</v>
      </c>
      <c r="AB141" s="33">
        <v>59357</v>
      </c>
      <c r="AC141" s="33" t="s">
        <v>33</v>
      </c>
    </row>
    <row r="142" spans="1:29" s="1" customFormat="1" ht="27" customHeight="1">
      <c r="A142" s="31" t="s">
        <v>26</v>
      </c>
      <c r="B142" s="32" t="s">
        <v>656</v>
      </c>
      <c r="C142" s="33" t="s">
        <v>657</v>
      </c>
      <c r="D142" s="33" t="s">
        <v>648</v>
      </c>
      <c r="E142" s="33" t="s">
        <v>658</v>
      </c>
      <c r="F142" s="76" t="s">
        <v>650</v>
      </c>
      <c r="G142" s="76"/>
      <c r="H142" s="75" t="s">
        <v>651</v>
      </c>
      <c r="I142" s="78">
        <v>52200</v>
      </c>
      <c r="J142" s="78">
        <v>96000</v>
      </c>
      <c r="K142" s="34">
        <v>0</v>
      </c>
      <c r="L142" s="78">
        <f t="shared" si="6"/>
        <v>148200</v>
      </c>
      <c r="M142" s="33">
        <v>8</v>
      </c>
      <c r="N142" s="36">
        <v>37050</v>
      </c>
      <c r="O142" s="37">
        <v>45090</v>
      </c>
      <c r="P142" s="32"/>
      <c r="Q142" s="32"/>
      <c r="R142" s="32"/>
      <c r="S142" s="32"/>
      <c r="T142" s="32"/>
      <c r="U142" s="32"/>
      <c r="V142" s="32"/>
      <c r="W142" s="32"/>
      <c r="X142" s="36">
        <f t="shared" si="5"/>
        <v>111150</v>
      </c>
      <c r="Y142" s="38">
        <v>45065</v>
      </c>
      <c r="Z142" s="38">
        <v>45796</v>
      </c>
      <c r="AA142" s="38">
        <v>45888</v>
      </c>
      <c r="AB142" s="33">
        <v>59510</v>
      </c>
      <c r="AC142" s="33" t="s">
        <v>33</v>
      </c>
    </row>
    <row r="143" spans="1:29" s="1" customFormat="1" ht="27" customHeight="1">
      <c r="A143" s="31" t="s">
        <v>26</v>
      </c>
      <c r="B143" s="48" t="s">
        <v>659</v>
      </c>
      <c r="C143" s="80" t="s">
        <v>660</v>
      </c>
      <c r="D143" s="80" t="s">
        <v>648</v>
      </c>
      <c r="E143" s="80" t="s">
        <v>661</v>
      </c>
      <c r="F143" s="81" t="s">
        <v>650</v>
      </c>
      <c r="G143" s="80"/>
      <c r="H143" s="79" t="s">
        <v>651</v>
      </c>
      <c r="I143" s="83">
        <v>112200</v>
      </c>
      <c r="J143" s="83">
        <v>354000</v>
      </c>
      <c r="K143" s="51">
        <v>0</v>
      </c>
      <c r="L143" s="83">
        <f t="shared" si="6"/>
        <v>466200</v>
      </c>
      <c r="M143" s="80">
        <v>16</v>
      </c>
      <c r="N143" s="52"/>
      <c r="O143" s="53"/>
      <c r="P143" s="48"/>
      <c r="Q143" s="48"/>
      <c r="R143" s="48"/>
      <c r="S143" s="48"/>
      <c r="T143" s="48"/>
      <c r="U143" s="48"/>
      <c r="V143" s="48"/>
      <c r="W143" s="48"/>
      <c r="X143" s="52">
        <f t="shared" si="5"/>
        <v>466200</v>
      </c>
      <c r="Y143" s="54"/>
      <c r="Z143" s="54"/>
      <c r="AA143" s="54"/>
      <c r="AB143" s="45"/>
      <c r="AC143" s="45"/>
    </row>
    <row r="144" spans="1:29" s="1" customFormat="1" ht="27" customHeight="1">
      <c r="A144" s="31" t="s">
        <v>26</v>
      </c>
      <c r="B144" s="32" t="s">
        <v>662</v>
      </c>
      <c r="C144" s="33" t="s">
        <v>663</v>
      </c>
      <c r="D144" s="33" t="s">
        <v>648</v>
      </c>
      <c r="E144" s="33" t="s">
        <v>664</v>
      </c>
      <c r="F144" s="76" t="s">
        <v>650</v>
      </c>
      <c r="G144" s="33"/>
      <c r="H144" s="75" t="s">
        <v>651</v>
      </c>
      <c r="I144" s="78">
        <v>52200</v>
      </c>
      <c r="J144" s="78">
        <v>69000</v>
      </c>
      <c r="K144" s="34">
        <v>0</v>
      </c>
      <c r="L144" s="78">
        <f t="shared" si="6"/>
        <v>121200</v>
      </c>
      <c r="M144" s="33">
        <v>3</v>
      </c>
      <c r="N144" s="42"/>
      <c r="O144" s="43"/>
      <c r="P144" s="44"/>
      <c r="Q144" s="44"/>
      <c r="R144" s="44"/>
      <c r="S144" s="44"/>
      <c r="T144" s="44"/>
      <c r="U144" s="44"/>
      <c r="V144" s="32"/>
      <c r="W144" s="32"/>
      <c r="X144" s="36">
        <f t="shared" si="5"/>
        <v>121200</v>
      </c>
      <c r="Y144" s="38">
        <v>45078</v>
      </c>
      <c r="Z144" s="38">
        <v>45809</v>
      </c>
      <c r="AA144" s="38">
        <v>45901</v>
      </c>
      <c r="AB144" s="33">
        <v>59564</v>
      </c>
      <c r="AC144" s="45" t="s">
        <v>69</v>
      </c>
    </row>
    <row r="145" spans="1:29" s="1" customFormat="1" ht="27" customHeight="1">
      <c r="A145" s="31" t="s">
        <v>26</v>
      </c>
      <c r="B145" s="33" t="s">
        <v>665</v>
      </c>
      <c r="C145" s="75" t="s">
        <v>28</v>
      </c>
      <c r="D145" s="33" t="s">
        <v>666</v>
      </c>
      <c r="E145" s="33" t="s">
        <v>667</v>
      </c>
      <c r="F145" s="76" t="s">
        <v>668</v>
      </c>
      <c r="G145" s="76"/>
      <c r="H145" s="75" t="s">
        <v>669</v>
      </c>
      <c r="I145" s="77">
        <v>190000</v>
      </c>
      <c r="J145" s="77">
        <v>651000</v>
      </c>
      <c r="K145" s="77">
        <v>50600</v>
      </c>
      <c r="L145" s="78">
        <f t="shared" si="6"/>
        <v>891600</v>
      </c>
      <c r="M145" s="33">
        <v>17</v>
      </c>
      <c r="N145" s="36">
        <v>340200</v>
      </c>
      <c r="O145" s="37">
        <v>45072</v>
      </c>
      <c r="P145" s="32"/>
      <c r="Q145" s="32"/>
      <c r="R145" s="32"/>
      <c r="S145" s="32"/>
      <c r="T145" s="32"/>
      <c r="U145" s="32"/>
      <c r="V145" s="32"/>
      <c r="W145" s="32"/>
      <c r="X145" s="36">
        <f t="shared" si="5"/>
        <v>551400</v>
      </c>
      <c r="Y145" s="38">
        <v>45048</v>
      </c>
      <c r="Z145" s="38">
        <v>46144</v>
      </c>
      <c r="AA145" s="38">
        <v>46236</v>
      </c>
      <c r="AB145" s="33">
        <v>59093</v>
      </c>
      <c r="AC145" s="33" t="s">
        <v>33</v>
      </c>
    </row>
    <row r="146" spans="1:29" s="1" customFormat="1" ht="27" customHeight="1">
      <c r="A146" s="31" t="s">
        <v>26</v>
      </c>
      <c r="B146" s="33" t="s">
        <v>670</v>
      </c>
      <c r="C146" s="75" t="s">
        <v>137</v>
      </c>
      <c r="D146" s="33" t="s">
        <v>666</v>
      </c>
      <c r="E146" s="75" t="s">
        <v>671</v>
      </c>
      <c r="F146" s="76" t="s">
        <v>668</v>
      </c>
      <c r="G146" s="76"/>
      <c r="H146" s="75" t="s">
        <v>669</v>
      </c>
      <c r="I146" s="77">
        <v>174458</v>
      </c>
      <c r="J146" s="77">
        <f>187500+58500</f>
        <v>246000</v>
      </c>
      <c r="K146" s="77">
        <v>46800</v>
      </c>
      <c r="L146" s="78">
        <f t="shared" si="6"/>
        <v>467258</v>
      </c>
      <c r="M146" s="33">
        <v>4</v>
      </c>
      <c r="N146" s="36">
        <v>207358</v>
      </c>
      <c r="O146" s="37">
        <v>45072</v>
      </c>
      <c r="P146" s="32"/>
      <c r="Q146" s="32"/>
      <c r="R146" s="32"/>
      <c r="S146" s="32"/>
      <c r="T146" s="32"/>
      <c r="U146" s="32"/>
      <c r="V146" s="32"/>
      <c r="W146" s="32"/>
      <c r="X146" s="36">
        <f t="shared" si="5"/>
        <v>259900</v>
      </c>
      <c r="Y146" s="38">
        <v>45054</v>
      </c>
      <c r="Z146" s="38">
        <v>46150</v>
      </c>
      <c r="AA146" s="38">
        <v>46242</v>
      </c>
      <c r="AB146" s="33">
        <v>59306</v>
      </c>
      <c r="AC146" s="33" t="s">
        <v>33</v>
      </c>
    </row>
    <row r="147" spans="1:29" s="1" customFormat="1" ht="27" customHeight="1">
      <c r="A147" s="31" t="s">
        <v>26</v>
      </c>
      <c r="B147" s="33" t="s">
        <v>672</v>
      </c>
      <c r="C147" s="75" t="s">
        <v>76</v>
      </c>
      <c r="D147" s="33" t="s">
        <v>666</v>
      </c>
      <c r="E147" s="33" t="s">
        <v>673</v>
      </c>
      <c r="F147" s="76" t="s">
        <v>668</v>
      </c>
      <c r="G147" s="76"/>
      <c r="H147" s="75" t="s">
        <v>669</v>
      </c>
      <c r="I147" s="77">
        <v>11000</v>
      </c>
      <c r="J147" s="77">
        <f>18000+7200</f>
        <v>25200</v>
      </c>
      <c r="K147" s="77">
        <v>3000</v>
      </c>
      <c r="L147" s="78">
        <f t="shared" si="6"/>
        <v>39200</v>
      </c>
      <c r="M147" s="33">
        <v>1</v>
      </c>
      <c r="N147" s="36">
        <v>32000</v>
      </c>
      <c r="O147" s="37">
        <v>45072</v>
      </c>
      <c r="P147" s="32"/>
      <c r="Q147" s="32"/>
      <c r="R147" s="32"/>
      <c r="S147" s="32"/>
      <c r="T147" s="32"/>
      <c r="U147" s="32"/>
      <c r="V147" s="32"/>
      <c r="W147" s="32"/>
      <c r="X147" s="36">
        <f t="shared" si="5"/>
        <v>7200</v>
      </c>
      <c r="Y147" s="38">
        <v>45049</v>
      </c>
      <c r="Z147" s="38">
        <v>46145</v>
      </c>
      <c r="AA147" s="38">
        <v>46237</v>
      </c>
      <c r="AB147" s="33">
        <v>59194</v>
      </c>
      <c r="AC147" s="33" t="s">
        <v>33</v>
      </c>
    </row>
    <row r="148" spans="1:29" s="1" customFormat="1" ht="27" customHeight="1">
      <c r="A148" s="31" t="s">
        <v>26</v>
      </c>
      <c r="B148" s="33" t="s">
        <v>674</v>
      </c>
      <c r="C148" s="33" t="s">
        <v>675</v>
      </c>
      <c r="D148" s="33" t="s">
        <v>666</v>
      </c>
      <c r="E148" s="33" t="s">
        <v>676</v>
      </c>
      <c r="F148" s="76" t="s">
        <v>668</v>
      </c>
      <c r="G148" s="76"/>
      <c r="H148" s="75" t="s">
        <v>669</v>
      </c>
      <c r="I148" s="78">
        <v>84000</v>
      </c>
      <c r="J148" s="78">
        <v>288000</v>
      </c>
      <c r="K148" s="78">
        <v>124300</v>
      </c>
      <c r="L148" s="78">
        <f t="shared" si="6"/>
        <v>496300</v>
      </c>
      <c r="M148" s="33">
        <v>5</v>
      </c>
      <c r="N148" s="36">
        <v>281150</v>
      </c>
      <c r="O148" s="37">
        <v>45072</v>
      </c>
      <c r="P148" s="32"/>
      <c r="Q148" s="32"/>
      <c r="R148" s="32"/>
      <c r="S148" s="32"/>
      <c r="T148" s="32"/>
      <c r="U148" s="32"/>
      <c r="V148" s="32"/>
      <c r="W148" s="32"/>
      <c r="X148" s="36">
        <f t="shared" si="5"/>
        <v>215150</v>
      </c>
      <c r="Y148" s="38">
        <v>45055</v>
      </c>
      <c r="Z148" s="38">
        <v>46151</v>
      </c>
      <c r="AA148" s="38">
        <v>46243</v>
      </c>
      <c r="AB148" s="33">
        <v>59329</v>
      </c>
      <c r="AC148" s="33" t="s">
        <v>33</v>
      </c>
    </row>
    <row r="149" spans="1:29" s="1" customFormat="1" ht="27" customHeight="1">
      <c r="A149" s="31" t="s">
        <v>26</v>
      </c>
      <c r="B149" s="33" t="s">
        <v>677</v>
      </c>
      <c r="C149" s="33" t="s">
        <v>678</v>
      </c>
      <c r="D149" s="33" t="s">
        <v>666</v>
      </c>
      <c r="E149" s="33" t="s">
        <v>679</v>
      </c>
      <c r="F149" s="76" t="s">
        <v>668</v>
      </c>
      <c r="G149" s="76"/>
      <c r="H149" s="75" t="s">
        <v>669</v>
      </c>
      <c r="I149" s="78">
        <v>0</v>
      </c>
      <c r="J149" s="78">
        <f>90000+30000</f>
        <v>120000</v>
      </c>
      <c r="K149" s="78">
        <v>0</v>
      </c>
      <c r="L149" s="78">
        <f t="shared" si="6"/>
        <v>120000</v>
      </c>
      <c r="M149" s="33">
        <v>2</v>
      </c>
      <c r="N149" s="36">
        <v>45000</v>
      </c>
      <c r="O149" s="37">
        <v>45072</v>
      </c>
      <c r="P149" s="32"/>
      <c r="Q149" s="32"/>
      <c r="R149" s="32"/>
      <c r="S149" s="32"/>
      <c r="T149" s="32"/>
      <c r="U149" s="32"/>
      <c r="V149" s="32"/>
      <c r="W149" s="32"/>
      <c r="X149" s="36">
        <f t="shared" si="5"/>
        <v>75000</v>
      </c>
      <c r="Y149" s="38">
        <v>45049</v>
      </c>
      <c r="Z149" s="38">
        <v>46145</v>
      </c>
      <c r="AA149" s="38">
        <v>46237</v>
      </c>
      <c r="AB149" s="33">
        <v>59201</v>
      </c>
      <c r="AC149" s="33" t="s">
        <v>33</v>
      </c>
    </row>
    <row r="150" spans="1:29" s="1" customFormat="1" ht="27" customHeight="1">
      <c r="A150" s="31" t="s">
        <v>26</v>
      </c>
      <c r="B150" s="33" t="s">
        <v>680</v>
      </c>
      <c r="C150" s="33" t="s">
        <v>60</v>
      </c>
      <c r="D150" s="33" t="s">
        <v>666</v>
      </c>
      <c r="E150" s="33" t="s">
        <v>681</v>
      </c>
      <c r="F150" s="76" t="s">
        <v>668</v>
      </c>
      <c r="G150" s="76"/>
      <c r="H150" s="75" t="s">
        <v>669</v>
      </c>
      <c r="I150" s="78">
        <v>30800</v>
      </c>
      <c r="J150" s="78">
        <f>246000+60000</f>
        <v>306000</v>
      </c>
      <c r="K150" s="78">
        <v>0</v>
      </c>
      <c r="L150" s="78">
        <f t="shared" si="6"/>
        <v>336800</v>
      </c>
      <c r="M150" s="33">
        <v>3</v>
      </c>
      <c r="N150" s="36">
        <v>116400</v>
      </c>
      <c r="O150" s="37">
        <v>45072</v>
      </c>
      <c r="P150" s="32"/>
      <c r="Q150" s="32"/>
      <c r="R150" s="32"/>
      <c r="S150" s="32"/>
      <c r="T150" s="32"/>
      <c r="U150" s="32"/>
      <c r="V150" s="32"/>
      <c r="W150" s="32"/>
      <c r="X150" s="36">
        <f t="shared" si="5"/>
        <v>220400</v>
      </c>
      <c r="Y150" s="38">
        <v>45058</v>
      </c>
      <c r="Z150" s="38">
        <v>46154</v>
      </c>
      <c r="AA150" s="38">
        <v>46246</v>
      </c>
      <c r="AB150" s="33">
        <v>59441</v>
      </c>
      <c r="AC150" s="33" t="s">
        <v>33</v>
      </c>
    </row>
    <row r="151" spans="1:29" s="1" customFormat="1" ht="27" customHeight="1">
      <c r="A151" s="31" t="s">
        <v>26</v>
      </c>
      <c r="B151" s="80" t="s">
        <v>682</v>
      </c>
      <c r="C151" s="80" t="s">
        <v>683</v>
      </c>
      <c r="D151" s="80" t="s">
        <v>666</v>
      </c>
      <c r="E151" s="45" t="s">
        <v>684</v>
      </c>
      <c r="F151" s="81" t="s">
        <v>668</v>
      </c>
      <c r="G151" s="81"/>
      <c r="H151" s="79" t="s">
        <v>669</v>
      </c>
      <c r="I151" s="83">
        <v>68224.990000000005</v>
      </c>
      <c r="J151" s="83">
        <v>269625</v>
      </c>
      <c r="K151" s="83">
        <v>32500</v>
      </c>
      <c r="L151" s="83">
        <f t="shared" si="6"/>
        <v>370349.99</v>
      </c>
      <c r="M151" s="80">
        <v>3</v>
      </c>
      <c r="N151" s="52"/>
      <c r="O151" s="53"/>
      <c r="P151" s="48"/>
      <c r="Q151" s="48"/>
      <c r="R151" s="48"/>
      <c r="S151" s="48"/>
      <c r="T151" s="48"/>
      <c r="U151" s="48"/>
      <c r="V151" s="48"/>
      <c r="W151" s="48"/>
      <c r="X151" s="52">
        <f t="shared" si="5"/>
        <v>370349.99</v>
      </c>
      <c r="Y151" s="54"/>
      <c r="Z151" s="54"/>
      <c r="AA151" s="54"/>
      <c r="AB151" s="84"/>
      <c r="AC151" s="45"/>
    </row>
    <row r="152" spans="1:29" s="1" customFormat="1" ht="27" customHeight="1">
      <c r="A152" s="31" t="s">
        <v>26</v>
      </c>
      <c r="B152" s="33" t="s">
        <v>685</v>
      </c>
      <c r="C152" s="75" t="s">
        <v>137</v>
      </c>
      <c r="D152" s="33" t="s">
        <v>686</v>
      </c>
      <c r="E152" s="33" t="s">
        <v>687</v>
      </c>
      <c r="F152" s="76" t="s">
        <v>688</v>
      </c>
      <c r="G152" s="76"/>
      <c r="H152" s="75" t="s">
        <v>689</v>
      </c>
      <c r="I152" s="77">
        <v>0</v>
      </c>
      <c r="J152" s="77">
        <f>571500+55500</f>
        <v>627000</v>
      </c>
      <c r="K152" s="77">
        <v>0</v>
      </c>
      <c r="L152" s="78">
        <f t="shared" si="6"/>
        <v>627000</v>
      </c>
      <c r="M152" s="33">
        <v>6</v>
      </c>
      <c r="N152" s="36">
        <v>198000</v>
      </c>
      <c r="O152" s="37">
        <v>45072</v>
      </c>
      <c r="P152" s="32"/>
      <c r="Q152" s="32"/>
      <c r="R152" s="32"/>
      <c r="S152" s="32"/>
      <c r="T152" s="32"/>
      <c r="U152" s="32"/>
      <c r="V152" s="32"/>
      <c r="W152" s="32"/>
      <c r="X152" s="36">
        <f t="shared" si="5"/>
        <v>429000</v>
      </c>
      <c r="Y152" s="38">
        <v>45054</v>
      </c>
      <c r="Z152" s="38">
        <v>46150</v>
      </c>
      <c r="AA152" s="38">
        <v>46242</v>
      </c>
      <c r="AB152" s="33">
        <v>59299</v>
      </c>
      <c r="AC152" s="33" t="s">
        <v>33</v>
      </c>
    </row>
    <row r="153" spans="1:29" s="1" customFormat="1" ht="27" customHeight="1">
      <c r="A153" s="31" t="s">
        <v>26</v>
      </c>
      <c r="B153" s="33" t="s">
        <v>690</v>
      </c>
      <c r="C153" s="75" t="s">
        <v>28</v>
      </c>
      <c r="D153" s="33" t="s">
        <v>686</v>
      </c>
      <c r="E153" s="75" t="s">
        <v>691</v>
      </c>
      <c r="F153" s="76" t="s">
        <v>688</v>
      </c>
      <c r="G153" s="76"/>
      <c r="H153" s="75" t="s">
        <v>689</v>
      </c>
      <c r="I153" s="77">
        <v>132660</v>
      </c>
      <c r="J153" s="77">
        <v>889500</v>
      </c>
      <c r="K153" s="77">
        <v>75595</v>
      </c>
      <c r="L153" s="78">
        <f t="shared" si="6"/>
        <v>1097755</v>
      </c>
      <c r="M153" s="33">
        <v>5</v>
      </c>
      <c r="N153" s="36">
        <v>465125</v>
      </c>
      <c r="O153" s="37">
        <v>45090</v>
      </c>
      <c r="P153" s="32"/>
      <c r="Q153" s="32"/>
      <c r="R153" s="32"/>
      <c r="S153" s="32"/>
      <c r="T153" s="32"/>
      <c r="U153" s="32"/>
      <c r="V153" s="32"/>
      <c r="W153" s="32"/>
      <c r="X153" s="36">
        <f t="shared" si="5"/>
        <v>632630</v>
      </c>
      <c r="Y153" s="38">
        <v>45050</v>
      </c>
      <c r="Z153" s="38">
        <v>46146</v>
      </c>
      <c r="AA153" s="38">
        <v>46238</v>
      </c>
      <c r="AB153" s="33">
        <v>59209</v>
      </c>
      <c r="AC153" s="33" t="s">
        <v>33</v>
      </c>
    </row>
    <row r="154" spans="1:29" s="1" customFormat="1" ht="27" customHeight="1">
      <c r="A154" s="31" t="s">
        <v>26</v>
      </c>
      <c r="B154" s="33" t="s">
        <v>692</v>
      </c>
      <c r="C154" s="75" t="s">
        <v>60</v>
      </c>
      <c r="D154" s="33" t="s">
        <v>686</v>
      </c>
      <c r="E154" s="33" t="s">
        <v>693</v>
      </c>
      <c r="F154" s="76" t="s">
        <v>688</v>
      </c>
      <c r="G154" s="76"/>
      <c r="H154" s="75" t="s">
        <v>689</v>
      </c>
      <c r="I154" s="77">
        <v>0</v>
      </c>
      <c r="J154" s="77">
        <f>51000+7800</f>
        <v>58800</v>
      </c>
      <c r="K154" s="77">
        <v>0</v>
      </c>
      <c r="L154" s="78">
        <f t="shared" si="6"/>
        <v>58800</v>
      </c>
      <c r="M154" s="33">
        <v>2</v>
      </c>
      <c r="N154" s="36">
        <v>51000</v>
      </c>
      <c r="O154" s="37">
        <v>45090</v>
      </c>
      <c r="P154" s="32"/>
      <c r="Q154" s="32"/>
      <c r="R154" s="32"/>
      <c r="S154" s="32"/>
      <c r="T154" s="32"/>
      <c r="U154" s="32"/>
      <c r="V154" s="32"/>
      <c r="W154" s="32"/>
      <c r="X154" s="36">
        <f t="shared" si="5"/>
        <v>7800</v>
      </c>
      <c r="Y154" s="38">
        <v>45062</v>
      </c>
      <c r="Z154" s="38">
        <v>46158</v>
      </c>
      <c r="AA154" s="38">
        <v>46250</v>
      </c>
      <c r="AB154" s="33">
        <v>59475</v>
      </c>
      <c r="AC154" s="33" t="s">
        <v>33</v>
      </c>
    </row>
    <row r="155" spans="1:29" s="1" customFormat="1" ht="27" customHeight="1">
      <c r="A155" s="31" t="s">
        <v>26</v>
      </c>
      <c r="B155" s="33" t="s">
        <v>694</v>
      </c>
      <c r="C155" s="33" t="s">
        <v>678</v>
      </c>
      <c r="D155" s="33" t="s">
        <v>686</v>
      </c>
      <c r="E155" s="33" t="s">
        <v>695</v>
      </c>
      <c r="F155" s="76" t="s">
        <v>688</v>
      </c>
      <c r="G155" s="76"/>
      <c r="H155" s="75" t="s">
        <v>689</v>
      </c>
      <c r="I155" s="34">
        <v>0</v>
      </c>
      <c r="J155" s="78">
        <f>45000+9000</f>
        <v>54000</v>
      </c>
      <c r="K155" s="34">
        <v>0</v>
      </c>
      <c r="L155" s="78">
        <f t="shared" si="6"/>
        <v>54000</v>
      </c>
      <c r="M155" s="33">
        <v>2</v>
      </c>
      <c r="N155" s="36">
        <v>45000</v>
      </c>
      <c r="O155" s="37">
        <v>45072</v>
      </c>
      <c r="P155" s="32"/>
      <c r="Q155" s="32"/>
      <c r="R155" s="32"/>
      <c r="S155" s="32"/>
      <c r="T155" s="32"/>
      <c r="U155" s="32"/>
      <c r="V155" s="32"/>
      <c r="W155" s="32"/>
      <c r="X155" s="36">
        <f t="shared" si="5"/>
        <v>9000</v>
      </c>
      <c r="Y155" s="38">
        <v>45049</v>
      </c>
      <c r="Z155" s="38">
        <v>46145</v>
      </c>
      <c r="AA155" s="38">
        <v>46237</v>
      </c>
      <c r="AB155" s="33">
        <v>59190</v>
      </c>
      <c r="AC155" s="33" t="s">
        <v>33</v>
      </c>
    </row>
    <row r="156" spans="1:29" s="1" customFormat="1" ht="27" customHeight="1">
      <c r="A156" s="31" t="s">
        <v>26</v>
      </c>
      <c r="B156" s="33" t="s">
        <v>696</v>
      </c>
      <c r="C156" s="33" t="s">
        <v>697</v>
      </c>
      <c r="D156" s="33" t="s">
        <v>686</v>
      </c>
      <c r="E156" s="33" t="s">
        <v>698</v>
      </c>
      <c r="F156" s="76" t="s">
        <v>688</v>
      </c>
      <c r="G156" s="76"/>
      <c r="H156" s="75" t="s">
        <v>689</v>
      </c>
      <c r="I156" s="78">
        <v>9680</v>
      </c>
      <c r="J156" s="78">
        <v>337500</v>
      </c>
      <c r="K156" s="78">
        <v>0</v>
      </c>
      <c r="L156" s="78">
        <f t="shared" si="6"/>
        <v>347180</v>
      </c>
      <c r="M156" s="33">
        <v>5</v>
      </c>
      <c r="N156" s="36">
        <v>131700</v>
      </c>
      <c r="O156" s="37">
        <v>45114</v>
      </c>
      <c r="P156" s="32"/>
      <c r="Q156" s="32"/>
      <c r="R156" s="32"/>
      <c r="S156" s="32"/>
      <c r="T156" s="32"/>
      <c r="U156" s="32"/>
      <c r="V156" s="32"/>
      <c r="W156" s="32"/>
      <c r="X156" s="36">
        <f t="shared" si="5"/>
        <v>215480</v>
      </c>
      <c r="Y156" s="38">
        <v>45099</v>
      </c>
      <c r="Z156" s="38">
        <v>46195</v>
      </c>
      <c r="AA156" s="38">
        <v>46287</v>
      </c>
      <c r="AB156" s="33">
        <v>59702</v>
      </c>
      <c r="AC156" s="33" t="s">
        <v>33</v>
      </c>
    </row>
    <row r="157" spans="1:29" s="1" customFormat="1" ht="27" customHeight="1">
      <c r="A157" s="31" t="s">
        <v>26</v>
      </c>
      <c r="B157" s="33" t="s">
        <v>699</v>
      </c>
      <c r="C157" s="33" t="s">
        <v>700</v>
      </c>
      <c r="D157" s="33" t="s">
        <v>686</v>
      </c>
      <c r="E157" s="33" t="s">
        <v>701</v>
      </c>
      <c r="F157" s="76" t="s">
        <v>688</v>
      </c>
      <c r="G157" s="76"/>
      <c r="H157" s="75" t="s">
        <v>689</v>
      </c>
      <c r="I157" s="78">
        <v>0</v>
      </c>
      <c r="J157" s="78">
        <v>57000</v>
      </c>
      <c r="K157" s="78">
        <v>0</v>
      </c>
      <c r="L157" s="78">
        <f t="shared" si="6"/>
        <v>57000</v>
      </c>
      <c r="M157" s="33">
        <v>2</v>
      </c>
      <c r="N157" s="36">
        <v>57000</v>
      </c>
      <c r="O157" s="37">
        <v>45072</v>
      </c>
      <c r="P157" s="32"/>
      <c r="Q157" s="32"/>
      <c r="R157" s="32"/>
      <c r="S157" s="32"/>
      <c r="T157" s="32"/>
      <c r="U157" s="32"/>
      <c r="V157" s="32"/>
      <c r="W157" s="32"/>
      <c r="X157" s="36">
        <f t="shared" si="5"/>
        <v>0</v>
      </c>
      <c r="Y157" s="38">
        <v>45054</v>
      </c>
      <c r="Z157" s="38">
        <v>46150</v>
      </c>
      <c r="AA157" s="38">
        <v>46242</v>
      </c>
      <c r="AB157" s="33">
        <v>59265</v>
      </c>
      <c r="AC157" s="33" t="s">
        <v>33</v>
      </c>
    </row>
    <row r="158" spans="1:29" s="1" customFormat="1" ht="27" customHeight="1">
      <c r="A158" s="31" t="s">
        <v>26</v>
      </c>
      <c r="B158" s="33" t="s">
        <v>702</v>
      </c>
      <c r="C158" s="33" t="s">
        <v>35</v>
      </c>
      <c r="D158" s="33" t="s">
        <v>686</v>
      </c>
      <c r="E158" s="33" t="s">
        <v>703</v>
      </c>
      <c r="F158" s="76" t="s">
        <v>688</v>
      </c>
      <c r="G158" s="76"/>
      <c r="H158" s="75" t="s">
        <v>689</v>
      </c>
      <c r="I158" s="34">
        <v>0</v>
      </c>
      <c r="J158" s="78">
        <v>202500</v>
      </c>
      <c r="K158" s="34">
        <v>0</v>
      </c>
      <c r="L158" s="78">
        <f t="shared" si="6"/>
        <v>202500</v>
      </c>
      <c r="M158" s="33">
        <v>5</v>
      </c>
      <c r="N158" s="36">
        <v>103500</v>
      </c>
      <c r="O158" s="37">
        <v>45065</v>
      </c>
      <c r="P158" s="32"/>
      <c r="Q158" s="32"/>
      <c r="R158" s="32"/>
      <c r="S158" s="32"/>
      <c r="T158" s="32"/>
      <c r="U158" s="32"/>
      <c r="V158" s="32"/>
      <c r="W158" s="32"/>
      <c r="X158" s="36">
        <f t="shared" si="5"/>
        <v>99000</v>
      </c>
      <c r="Y158" s="38">
        <v>45048</v>
      </c>
      <c r="Z158" s="38">
        <v>46144</v>
      </c>
      <c r="AA158" s="38">
        <v>46236</v>
      </c>
      <c r="AB158" s="33">
        <v>59168</v>
      </c>
      <c r="AC158" s="33" t="s">
        <v>33</v>
      </c>
    </row>
    <row r="159" spans="1:29" s="1" customFormat="1" ht="27" customHeight="1">
      <c r="A159" s="31" t="s">
        <v>26</v>
      </c>
      <c r="B159" s="80" t="s">
        <v>704</v>
      </c>
      <c r="C159" s="80" t="s">
        <v>112</v>
      </c>
      <c r="D159" s="80" t="s">
        <v>686</v>
      </c>
      <c r="E159" s="80" t="s">
        <v>705</v>
      </c>
      <c r="F159" s="81" t="s">
        <v>688</v>
      </c>
      <c r="G159" s="81"/>
      <c r="H159" s="79" t="s">
        <v>689</v>
      </c>
      <c r="I159" s="83">
        <v>87055</v>
      </c>
      <c r="J159" s="83">
        <v>477875</v>
      </c>
      <c r="K159" s="83">
        <v>8400</v>
      </c>
      <c r="L159" s="83">
        <f t="shared" si="6"/>
        <v>573330</v>
      </c>
      <c r="M159" s="80">
        <v>9</v>
      </c>
      <c r="N159" s="52"/>
      <c r="O159" s="53"/>
      <c r="P159" s="48"/>
      <c r="Q159" s="48"/>
      <c r="R159" s="48"/>
      <c r="S159" s="48"/>
      <c r="T159" s="48"/>
      <c r="U159" s="48"/>
      <c r="V159" s="48"/>
      <c r="W159" s="48"/>
      <c r="X159" s="52">
        <f t="shared" si="5"/>
        <v>573330</v>
      </c>
      <c r="Y159" s="54"/>
      <c r="Z159" s="54"/>
      <c r="AA159" s="54"/>
      <c r="AB159" s="45"/>
      <c r="AC159" s="45"/>
    </row>
    <row r="160" spans="1:29" s="1" customFormat="1" ht="27" customHeight="1">
      <c r="A160" s="31" t="s">
        <v>26</v>
      </c>
      <c r="B160" s="32" t="s">
        <v>706</v>
      </c>
      <c r="C160" s="32" t="s">
        <v>418</v>
      </c>
      <c r="D160" s="32" t="s">
        <v>707</v>
      </c>
      <c r="E160" s="56" t="s">
        <v>708</v>
      </c>
      <c r="F160" s="32" t="s">
        <v>709</v>
      </c>
      <c r="G160" s="32"/>
      <c r="H160" s="32" t="s">
        <v>710</v>
      </c>
      <c r="I160" s="34">
        <v>0</v>
      </c>
      <c r="J160" s="34">
        <v>300000</v>
      </c>
      <c r="K160" s="34">
        <v>0</v>
      </c>
      <c r="L160" s="34">
        <f t="shared" ref="L160:L192" si="7">SUM(I160,J160,K160)</f>
        <v>300000</v>
      </c>
      <c r="M160" s="32">
        <v>5</v>
      </c>
      <c r="N160" s="36">
        <v>87500</v>
      </c>
      <c r="O160" s="37">
        <v>45114</v>
      </c>
      <c r="P160" s="33"/>
      <c r="Q160" s="33"/>
      <c r="R160" s="33"/>
      <c r="S160" s="33"/>
      <c r="T160" s="33"/>
      <c r="U160" s="33"/>
      <c r="V160" s="33"/>
      <c r="W160" s="33"/>
      <c r="X160" s="36">
        <f t="shared" si="5"/>
        <v>212500</v>
      </c>
      <c r="Y160" s="38">
        <v>45100</v>
      </c>
      <c r="Z160" s="38">
        <v>45831</v>
      </c>
      <c r="AA160" s="38">
        <v>45923</v>
      </c>
      <c r="AB160" s="33">
        <v>59718</v>
      </c>
      <c r="AC160" s="33" t="s">
        <v>33</v>
      </c>
    </row>
    <row r="161" spans="1:29" s="1" customFormat="1" ht="27" customHeight="1">
      <c r="A161" s="31" t="s">
        <v>26</v>
      </c>
      <c r="B161" s="32" t="s">
        <v>711</v>
      </c>
      <c r="C161" s="32" t="s">
        <v>60</v>
      </c>
      <c r="D161" s="32" t="s">
        <v>712</v>
      </c>
      <c r="E161" s="33" t="s">
        <v>713</v>
      </c>
      <c r="F161" s="32" t="s">
        <v>709</v>
      </c>
      <c r="G161" s="32"/>
      <c r="H161" s="46" t="s">
        <v>714</v>
      </c>
      <c r="I161" s="34">
        <v>0</v>
      </c>
      <c r="J161" s="35">
        <v>480000</v>
      </c>
      <c r="K161" s="34">
        <v>0</v>
      </c>
      <c r="L161" s="34">
        <f t="shared" si="7"/>
        <v>480000</v>
      </c>
      <c r="M161" s="32">
        <v>8</v>
      </c>
      <c r="N161" s="36">
        <v>80000</v>
      </c>
      <c r="O161" s="37">
        <v>45072</v>
      </c>
      <c r="P161" s="33"/>
      <c r="Q161" s="33"/>
      <c r="R161" s="33"/>
      <c r="S161" s="33"/>
      <c r="T161" s="33"/>
      <c r="U161" s="33"/>
      <c r="V161" s="33"/>
      <c r="W161" s="33"/>
      <c r="X161" s="36">
        <f t="shared" si="5"/>
        <v>400000</v>
      </c>
      <c r="Y161" s="38">
        <v>45058</v>
      </c>
      <c r="Z161" s="38">
        <v>45789</v>
      </c>
      <c r="AA161" s="38">
        <v>45881</v>
      </c>
      <c r="AB161" s="33">
        <v>59442</v>
      </c>
      <c r="AC161" s="33" t="s">
        <v>33</v>
      </c>
    </row>
    <row r="162" spans="1:29" s="1" customFormat="1" ht="27" customHeight="1">
      <c r="A162" s="31" t="s">
        <v>26</v>
      </c>
      <c r="B162" s="32" t="s">
        <v>715</v>
      </c>
      <c r="C162" s="32" t="s">
        <v>716</v>
      </c>
      <c r="D162" s="32" t="s">
        <v>717</v>
      </c>
      <c r="E162" s="56" t="s">
        <v>718</v>
      </c>
      <c r="F162" s="32" t="s">
        <v>719</v>
      </c>
      <c r="G162" s="32"/>
      <c r="H162" s="32" t="s">
        <v>720</v>
      </c>
      <c r="I162" s="35">
        <v>60000</v>
      </c>
      <c r="J162" s="35">
        <v>288000</v>
      </c>
      <c r="K162" s="34">
        <v>0</v>
      </c>
      <c r="L162" s="34">
        <f t="shared" si="7"/>
        <v>348000</v>
      </c>
      <c r="M162" s="32">
        <v>2</v>
      </c>
      <c r="N162" s="85">
        <v>174000</v>
      </c>
      <c r="O162" s="37">
        <v>45072</v>
      </c>
      <c r="P162" s="33"/>
      <c r="Q162" s="33"/>
      <c r="R162" s="33"/>
      <c r="S162" s="33"/>
      <c r="T162" s="33"/>
      <c r="U162" s="33"/>
      <c r="V162" s="33"/>
      <c r="W162" s="33"/>
      <c r="X162" s="36">
        <f t="shared" si="5"/>
        <v>174000</v>
      </c>
      <c r="Y162" s="38">
        <v>45055</v>
      </c>
      <c r="Z162" s="38">
        <v>45786</v>
      </c>
      <c r="AA162" s="38">
        <v>45878</v>
      </c>
      <c r="AB162" s="33">
        <v>59312</v>
      </c>
      <c r="AC162" s="33" t="s">
        <v>33</v>
      </c>
    </row>
    <row r="163" spans="1:29" s="1" customFormat="1" ht="27" customHeight="1">
      <c r="A163" s="31" t="s">
        <v>26</v>
      </c>
      <c r="B163" s="32" t="s">
        <v>721</v>
      </c>
      <c r="C163" s="32" t="s">
        <v>722</v>
      </c>
      <c r="D163" s="32" t="s">
        <v>723</v>
      </c>
      <c r="E163" s="56" t="s">
        <v>718</v>
      </c>
      <c r="F163" s="32" t="s">
        <v>719</v>
      </c>
      <c r="G163" s="32"/>
      <c r="H163" s="32" t="s">
        <v>724</v>
      </c>
      <c r="I163" s="35">
        <v>40000</v>
      </c>
      <c r="J163" s="35">
        <v>264000</v>
      </c>
      <c r="K163" s="34">
        <v>0</v>
      </c>
      <c r="L163" s="34">
        <f t="shared" si="7"/>
        <v>304000</v>
      </c>
      <c r="M163" s="32">
        <v>2</v>
      </c>
      <c r="N163" s="36">
        <v>152000</v>
      </c>
      <c r="O163" s="37">
        <v>45072</v>
      </c>
      <c r="P163" s="33"/>
      <c r="Q163" s="33"/>
      <c r="R163" s="33"/>
      <c r="S163" s="33"/>
      <c r="T163" s="33"/>
      <c r="U163" s="33"/>
      <c r="V163" s="33"/>
      <c r="W163" s="33"/>
      <c r="X163" s="36">
        <f t="shared" si="5"/>
        <v>152000</v>
      </c>
      <c r="Y163" s="38">
        <v>45055</v>
      </c>
      <c r="Z163" s="38">
        <v>45786</v>
      </c>
      <c r="AA163" s="38">
        <v>45878</v>
      </c>
      <c r="AB163" s="33">
        <v>59320</v>
      </c>
      <c r="AC163" s="33" t="s">
        <v>33</v>
      </c>
    </row>
    <row r="164" spans="1:29" s="1" customFormat="1" ht="27" customHeight="1">
      <c r="A164" s="31" t="s">
        <v>26</v>
      </c>
      <c r="B164" s="48" t="s">
        <v>725</v>
      </c>
      <c r="C164" s="48" t="s">
        <v>35</v>
      </c>
      <c r="D164" s="48" t="s">
        <v>726</v>
      </c>
      <c r="E164" s="45" t="s">
        <v>727</v>
      </c>
      <c r="F164" s="48" t="s">
        <v>728</v>
      </c>
      <c r="G164" s="48"/>
      <c r="H164" s="48" t="s">
        <v>729</v>
      </c>
      <c r="I164" s="50">
        <v>16416</v>
      </c>
      <c r="J164" s="50">
        <v>133584</v>
      </c>
      <c r="K164" s="51">
        <v>0</v>
      </c>
      <c r="L164" s="51">
        <f t="shared" si="7"/>
        <v>150000</v>
      </c>
      <c r="M164" s="48">
        <v>23</v>
      </c>
      <c r="N164" s="52"/>
      <c r="O164" s="53"/>
      <c r="P164" s="48"/>
      <c r="Q164" s="48"/>
      <c r="R164" s="48"/>
      <c r="S164" s="48"/>
      <c r="T164" s="48"/>
      <c r="U164" s="48"/>
      <c r="V164" s="48"/>
      <c r="W164" s="48"/>
      <c r="X164" s="51"/>
      <c r="Y164" s="54"/>
      <c r="Z164" s="54"/>
      <c r="AA164" s="54"/>
      <c r="AB164" s="45"/>
      <c r="AC164" s="45"/>
    </row>
    <row r="165" spans="1:29" s="1" customFormat="1" ht="27" customHeight="1">
      <c r="A165" s="31" t="s">
        <v>26</v>
      </c>
      <c r="B165" s="32" t="s">
        <v>730</v>
      </c>
      <c r="C165" s="32" t="s">
        <v>86</v>
      </c>
      <c r="D165" s="32" t="s">
        <v>731</v>
      </c>
      <c r="E165" s="56" t="s">
        <v>732</v>
      </c>
      <c r="F165" s="32" t="s">
        <v>709</v>
      </c>
      <c r="G165" s="32"/>
      <c r="H165" s="32" t="s">
        <v>733</v>
      </c>
      <c r="I165" s="34">
        <v>0</v>
      </c>
      <c r="J165" s="35">
        <v>420000</v>
      </c>
      <c r="K165" s="34">
        <v>0</v>
      </c>
      <c r="L165" s="34">
        <f t="shared" si="7"/>
        <v>420000</v>
      </c>
      <c r="M165" s="32">
        <v>7</v>
      </c>
      <c r="N165" s="36">
        <v>52500</v>
      </c>
      <c r="O165" s="37">
        <v>45098</v>
      </c>
      <c r="P165" s="33"/>
      <c r="Q165" s="33"/>
      <c r="R165" s="33"/>
      <c r="S165" s="33"/>
      <c r="T165" s="33"/>
      <c r="U165" s="33"/>
      <c r="V165" s="33"/>
      <c r="W165" s="33"/>
      <c r="X165" s="36">
        <f t="shared" ref="X165:X174" si="8">SUM(L165+V165)-(N165-P165-R165-T165)</f>
        <v>367500</v>
      </c>
      <c r="Y165" s="38">
        <v>45070</v>
      </c>
      <c r="Z165" s="38">
        <v>45801</v>
      </c>
      <c r="AA165" s="38">
        <v>45893</v>
      </c>
      <c r="AB165" s="33">
        <v>59544</v>
      </c>
      <c r="AC165" s="33" t="s">
        <v>33</v>
      </c>
    </row>
    <row r="166" spans="1:29" s="1" customFormat="1" ht="27" customHeight="1">
      <c r="A166" s="31" t="s">
        <v>26</v>
      </c>
      <c r="B166" s="32" t="s">
        <v>734</v>
      </c>
      <c r="C166" s="32" t="s">
        <v>112</v>
      </c>
      <c r="D166" s="32" t="s">
        <v>735</v>
      </c>
      <c r="E166" s="33" t="s">
        <v>736</v>
      </c>
      <c r="F166" s="32" t="s">
        <v>737</v>
      </c>
      <c r="G166" s="32" t="s">
        <v>738</v>
      </c>
      <c r="H166" s="32" t="s">
        <v>739</v>
      </c>
      <c r="I166" s="35">
        <v>89603.7</v>
      </c>
      <c r="J166" s="35">
        <v>14092</v>
      </c>
      <c r="K166" s="34">
        <v>0</v>
      </c>
      <c r="L166" s="34">
        <f t="shared" si="7"/>
        <v>103695.7</v>
      </c>
      <c r="M166" s="32">
        <v>1</v>
      </c>
      <c r="N166" s="36">
        <v>103695.7</v>
      </c>
      <c r="O166" s="37">
        <v>45063</v>
      </c>
      <c r="P166" s="33"/>
      <c r="Q166" s="33"/>
      <c r="R166" s="33"/>
      <c r="S166" s="33"/>
      <c r="T166" s="33"/>
      <c r="U166" s="33"/>
      <c r="V166" s="33"/>
      <c r="W166" s="33"/>
      <c r="X166" s="36">
        <f t="shared" si="8"/>
        <v>0</v>
      </c>
      <c r="Y166" s="38">
        <v>45058</v>
      </c>
      <c r="Z166" s="38">
        <v>45789</v>
      </c>
      <c r="AA166" s="38">
        <v>45881</v>
      </c>
      <c r="AB166" s="33">
        <v>59310</v>
      </c>
      <c r="AC166" s="33" t="s">
        <v>33</v>
      </c>
    </row>
    <row r="167" spans="1:29" s="1" customFormat="1" ht="27" customHeight="1">
      <c r="A167" s="31" t="s">
        <v>26</v>
      </c>
      <c r="B167" s="32" t="s">
        <v>740</v>
      </c>
      <c r="C167" s="32" t="s">
        <v>60</v>
      </c>
      <c r="D167" s="32" t="s">
        <v>741</v>
      </c>
      <c r="E167" s="33" t="s">
        <v>742</v>
      </c>
      <c r="F167" s="32" t="s">
        <v>737</v>
      </c>
      <c r="G167" s="32" t="s">
        <v>743</v>
      </c>
      <c r="H167" s="32" t="s">
        <v>744</v>
      </c>
      <c r="I167" s="35">
        <v>90296.7</v>
      </c>
      <c r="J167" s="35">
        <v>84552</v>
      </c>
      <c r="K167" s="69">
        <v>20000</v>
      </c>
      <c r="L167" s="34">
        <f t="shared" si="7"/>
        <v>194848.7</v>
      </c>
      <c r="M167" s="32">
        <v>1</v>
      </c>
      <c r="N167" s="36">
        <v>107424.35</v>
      </c>
      <c r="O167" s="37">
        <v>45112</v>
      </c>
      <c r="P167" s="33"/>
      <c r="Q167" s="33"/>
      <c r="R167" s="33"/>
      <c r="S167" s="33"/>
      <c r="T167" s="33"/>
      <c r="U167" s="33"/>
      <c r="V167" s="33"/>
      <c r="W167" s="33"/>
      <c r="X167" s="36">
        <f t="shared" si="8"/>
        <v>87424.35</v>
      </c>
      <c r="Y167" s="38">
        <v>45062</v>
      </c>
      <c r="Z167" s="38">
        <v>45793</v>
      </c>
      <c r="AA167" s="38">
        <v>45885</v>
      </c>
      <c r="AB167" s="33">
        <v>59476</v>
      </c>
      <c r="AC167" s="33" t="s">
        <v>33</v>
      </c>
    </row>
    <row r="168" spans="1:29" s="1" customFormat="1" ht="27" customHeight="1">
      <c r="A168" s="31" t="s">
        <v>26</v>
      </c>
      <c r="B168" s="48" t="s">
        <v>745</v>
      </c>
      <c r="C168" s="48" t="s">
        <v>86</v>
      </c>
      <c r="D168" s="48" t="s">
        <v>746</v>
      </c>
      <c r="E168" s="45" t="s">
        <v>460</v>
      </c>
      <c r="F168" s="48" t="s">
        <v>99</v>
      </c>
      <c r="G168" s="48"/>
      <c r="H168" s="74" t="s">
        <v>747</v>
      </c>
      <c r="I168" s="51">
        <v>0</v>
      </c>
      <c r="J168" s="71">
        <v>7860</v>
      </c>
      <c r="K168" s="51">
        <v>0</v>
      </c>
      <c r="L168" s="51">
        <f t="shared" si="7"/>
        <v>7860</v>
      </c>
      <c r="M168" s="48">
        <v>1</v>
      </c>
      <c r="N168" s="52"/>
      <c r="O168" s="53"/>
      <c r="P168" s="45"/>
      <c r="Q168" s="45"/>
      <c r="R168" s="45"/>
      <c r="S168" s="45"/>
      <c r="T168" s="45"/>
      <c r="U168" s="45"/>
      <c r="V168" s="45"/>
      <c r="W168" s="45"/>
      <c r="X168" s="52">
        <f t="shared" si="8"/>
        <v>7860</v>
      </c>
      <c r="Y168" s="54"/>
      <c r="Z168" s="54"/>
      <c r="AA168" s="54"/>
      <c r="AB168" s="45"/>
      <c r="AC168" s="45"/>
    </row>
    <row r="169" spans="1:29" s="1" customFormat="1" ht="27" customHeight="1">
      <c r="A169" s="31" t="s">
        <v>26</v>
      </c>
      <c r="B169" s="32" t="s">
        <v>748</v>
      </c>
      <c r="C169" s="32" t="s">
        <v>526</v>
      </c>
      <c r="D169" s="32" t="s">
        <v>749</v>
      </c>
      <c r="E169" s="33" t="s">
        <v>750</v>
      </c>
      <c r="F169" s="32" t="s">
        <v>751</v>
      </c>
      <c r="G169" s="32"/>
      <c r="H169" s="32" t="s">
        <v>752</v>
      </c>
      <c r="I169" s="34">
        <v>0</v>
      </c>
      <c r="J169" s="35">
        <v>15040</v>
      </c>
      <c r="K169" s="34">
        <v>0</v>
      </c>
      <c r="L169" s="34">
        <f t="shared" si="7"/>
        <v>15040</v>
      </c>
      <c r="M169" s="32">
        <v>1</v>
      </c>
      <c r="N169" s="36">
        <v>15040</v>
      </c>
      <c r="O169" s="37">
        <v>45068</v>
      </c>
      <c r="P169" s="33"/>
      <c r="Q169" s="33"/>
      <c r="R169" s="33"/>
      <c r="S169" s="33"/>
      <c r="T169" s="33"/>
      <c r="U169" s="33"/>
      <c r="V169" s="33"/>
      <c r="W169" s="33"/>
      <c r="X169" s="36">
        <f t="shared" si="8"/>
        <v>0</v>
      </c>
      <c r="Y169" s="38">
        <v>45064</v>
      </c>
      <c r="Z169" s="38">
        <v>45278</v>
      </c>
      <c r="AA169" s="38">
        <v>45369</v>
      </c>
      <c r="AB169" s="33">
        <v>59491</v>
      </c>
      <c r="AC169" s="33" t="s">
        <v>33</v>
      </c>
    </row>
    <row r="170" spans="1:29" s="1" customFormat="1" ht="27" customHeight="1">
      <c r="A170" s="31" t="s">
        <v>26</v>
      </c>
      <c r="B170" s="32" t="s">
        <v>753</v>
      </c>
      <c r="C170" s="32" t="s">
        <v>526</v>
      </c>
      <c r="D170" s="32" t="s">
        <v>754</v>
      </c>
      <c r="E170" s="33" t="s">
        <v>755</v>
      </c>
      <c r="F170" s="32" t="s">
        <v>751</v>
      </c>
      <c r="G170" s="32"/>
      <c r="H170" s="32" t="s">
        <v>756</v>
      </c>
      <c r="I170" s="34">
        <v>0</v>
      </c>
      <c r="J170" s="35">
        <v>15040</v>
      </c>
      <c r="K170" s="34">
        <v>0</v>
      </c>
      <c r="L170" s="34">
        <f t="shared" si="7"/>
        <v>15040</v>
      </c>
      <c r="M170" s="32">
        <v>1</v>
      </c>
      <c r="N170" s="36">
        <v>15040</v>
      </c>
      <c r="O170" s="37">
        <v>45113</v>
      </c>
      <c r="P170" s="33"/>
      <c r="Q170" s="33"/>
      <c r="R170" s="33"/>
      <c r="S170" s="33"/>
      <c r="T170" s="33"/>
      <c r="U170" s="33"/>
      <c r="V170" s="33"/>
      <c r="W170" s="33"/>
      <c r="X170" s="36">
        <f t="shared" si="8"/>
        <v>0</v>
      </c>
      <c r="Y170" s="38">
        <v>45104</v>
      </c>
      <c r="Z170" s="38">
        <v>45318</v>
      </c>
      <c r="AA170" s="38">
        <v>45409</v>
      </c>
      <c r="AB170" s="33">
        <v>59738</v>
      </c>
      <c r="AC170" s="33" t="s">
        <v>33</v>
      </c>
    </row>
    <row r="171" spans="1:29" s="1" customFormat="1" ht="27" customHeight="1">
      <c r="A171" s="31" t="s">
        <v>26</v>
      </c>
      <c r="B171" s="32" t="s">
        <v>757</v>
      </c>
      <c r="C171" s="32" t="s">
        <v>526</v>
      </c>
      <c r="D171" s="32" t="s">
        <v>758</v>
      </c>
      <c r="E171" s="33" t="s">
        <v>759</v>
      </c>
      <c r="F171" s="32" t="s">
        <v>751</v>
      </c>
      <c r="G171" s="32"/>
      <c r="H171" s="32" t="s">
        <v>760</v>
      </c>
      <c r="I171" s="34">
        <v>0</v>
      </c>
      <c r="J171" s="35">
        <v>15040</v>
      </c>
      <c r="K171" s="34">
        <v>0</v>
      </c>
      <c r="L171" s="34">
        <f t="shared" si="7"/>
        <v>15040</v>
      </c>
      <c r="M171" s="32">
        <v>1</v>
      </c>
      <c r="N171" s="36">
        <v>15040</v>
      </c>
      <c r="O171" s="37">
        <v>45068</v>
      </c>
      <c r="P171" s="33"/>
      <c r="Q171" s="33"/>
      <c r="R171" s="33"/>
      <c r="S171" s="33"/>
      <c r="T171" s="33"/>
      <c r="U171" s="33"/>
      <c r="V171" s="33"/>
      <c r="W171" s="33"/>
      <c r="X171" s="36">
        <f t="shared" si="8"/>
        <v>0</v>
      </c>
      <c r="Y171" s="38">
        <v>45064</v>
      </c>
      <c r="Z171" s="38">
        <v>45278</v>
      </c>
      <c r="AA171" s="38">
        <v>45369</v>
      </c>
      <c r="AB171" s="33">
        <v>59492</v>
      </c>
      <c r="AC171" s="33" t="s">
        <v>33</v>
      </c>
    </row>
    <row r="172" spans="1:29" s="1" customFormat="1" ht="27" customHeight="1">
      <c r="A172" s="31" t="s">
        <v>26</v>
      </c>
      <c r="B172" s="32" t="s">
        <v>761</v>
      </c>
      <c r="C172" s="32" t="s">
        <v>526</v>
      </c>
      <c r="D172" s="32" t="s">
        <v>762</v>
      </c>
      <c r="E172" s="33" t="s">
        <v>763</v>
      </c>
      <c r="F172" s="32" t="s">
        <v>751</v>
      </c>
      <c r="G172" s="32"/>
      <c r="H172" s="32" t="s">
        <v>764</v>
      </c>
      <c r="I172" s="34">
        <v>0</v>
      </c>
      <c r="J172" s="35">
        <v>15040</v>
      </c>
      <c r="K172" s="34">
        <v>0</v>
      </c>
      <c r="L172" s="34">
        <f t="shared" si="7"/>
        <v>15040</v>
      </c>
      <c r="M172" s="32">
        <v>1</v>
      </c>
      <c r="N172" s="36">
        <v>15040</v>
      </c>
      <c r="O172" s="37">
        <v>45083</v>
      </c>
      <c r="P172" s="33"/>
      <c r="Q172" s="33"/>
      <c r="R172" s="33"/>
      <c r="S172" s="33"/>
      <c r="T172" s="33"/>
      <c r="U172" s="33"/>
      <c r="V172" s="33"/>
      <c r="W172" s="33"/>
      <c r="X172" s="36">
        <f t="shared" si="8"/>
        <v>0</v>
      </c>
      <c r="Y172" s="38">
        <v>45068</v>
      </c>
      <c r="Z172" s="38">
        <v>45282</v>
      </c>
      <c r="AA172" s="38">
        <v>45373</v>
      </c>
      <c r="AB172" s="33">
        <v>59498</v>
      </c>
      <c r="AC172" s="33" t="s">
        <v>33</v>
      </c>
    </row>
    <row r="173" spans="1:29" s="1" customFormat="1" ht="27" customHeight="1">
      <c r="A173" s="31" t="s">
        <v>26</v>
      </c>
      <c r="B173" s="32" t="s">
        <v>765</v>
      </c>
      <c r="C173" s="32" t="s">
        <v>526</v>
      </c>
      <c r="D173" s="32" t="s">
        <v>766</v>
      </c>
      <c r="E173" s="33" t="s">
        <v>767</v>
      </c>
      <c r="F173" s="32" t="s">
        <v>751</v>
      </c>
      <c r="G173" s="32"/>
      <c r="H173" s="32" t="s">
        <v>768</v>
      </c>
      <c r="I173" s="34">
        <v>0</v>
      </c>
      <c r="J173" s="35">
        <v>15040</v>
      </c>
      <c r="K173" s="34">
        <v>0</v>
      </c>
      <c r="L173" s="34">
        <f t="shared" si="7"/>
        <v>15040</v>
      </c>
      <c r="M173" s="32">
        <v>1</v>
      </c>
      <c r="N173" s="36">
        <v>15040</v>
      </c>
      <c r="O173" s="37">
        <v>45068</v>
      </c>
      <c r="P173" s="33"/>
      <c r="Q173" s="33"/>
      <c r="R173" s="33"/>
      <c r="S173" s="33"/>
      <c r="T173" s="33"/>
      <c r="U173" s="33"/>
      <c r="V173" s="33"/>
      <c r="W173" s="33"/>
      <c r="X173" s="36">
        <f t="shared" si="8"/>
        <v>0</v>
      </c>
      <c r="Y173" s="38">
        <v>45063</v>
      </c>
      <c r="Z173" s="38">
        <v>45277</v>
      </c>
      <c r="AA173" s="38">
        <v>45368</v>
      </c>
      <c r="AB173" s="33">
        <v>59489</v>
      </c>
      <c r="AC173" s="33" t="s">
        <v>33</v>
      </c>
    </row>
    <row r="174" spans="1:29" s="1" customFormat="1" ht="27" customHeight="1">
      <c r="A174" s="31" t="s">
        <v>26</v>
      </c>
      <c r="B174" s="32" t="s">
        <v>769</v>
      </c>
      <c r="C174" s="32" t="s">
        <v>526</v>
      </c>
      <c r="D174" s="32" t="s">
        <v>770</v>
      </c>
      <c r="E174" s="33" t="s">
        <v>771</v>
      </c>
      <c r="F174" s="32" t="s">
        <v>751</v>
      </c>
      <c r="G174" s="32"/>
      <c r="H174" s="32" t="s">
        <v>772</v>
      </c>
      <c r="I174" s="34">
        <v>0</v>
      </c>
      <c r="J174" s="35">
        <v>15040</v>
      </c>
      <c r="K174" s="34">
        <v>0</v>
      </c>
      <c r="L174" s="34">
        <f t="shared" si="7"/>
        <v>15040</v>
      </c>
      <c r="M174" s="32">
        <v>1</v>
      </c>
      <c r="N174" s="36">
        <v>15040</v>
      </c>
      <c r="O174" s="37">
        <v>45065</v>
      </c>
      <c r="P174" s="33"/>
      <c r="Q174" s="86"/>
      <c r="R174" s="33"/>
      <c r="S174" s="33"/>
      <c r="T174" s="33"/>
      <c r="U174" s="33"/>
      <c r="V174" s="33"/>
      <c r="W174" s="33"/>
      <c r="X174" s="36">
        <f t="shared" si="8"/>
        <v>0</v>
      </c>
      <c r="Y174" s="38">
        <v>45056</v>
      </c>
      <c r="Z174" s="38">
        <v>45270</v>
      </c>
      <c r="AA174" s="38">
        <v>45361</v>
      </c>
      <c r="AB174" s="33">
        <v>59376</v>
      </c>
      <c r="AC174" s="33" t="s">
        <v>33</v>
      </c>
    </row>
    <row r="175" spans="1:29" s="1" customFormat="1" ht="27" customHeight="1">
      <c r="A175" s="31" t="s">
        <v>26</v>
      </c>
      <c r="B175" s="32" t="s">
        <v>773</v>
      </c>
      <c r="C175" s="32" t="s">
        <v>526</v>
      </c>
      <c r="D175" s="32" t="s">
        <v>774</v>
      </c>
      <c r="E175" s="33" t="s">
        <v>775</v>
      </c>
      <c r="F175" s="32" t="s">
        <v>751</v>
      </c>
      <c r="G175" s="32"/>
      <c r="H175" s="32" t="s">
        <v>776</v>
      </c>
      <c r="I175" s="34">
        <v>0</v>
      </c>
      <c r="J175" s="35">
        <v>11280</v>
      </c>
      <c r="K175" s="34">
        <v>0</v>
      </c>
      <c r="L175" s="34">
        <f t="shared" si="7"/>
        <v>11280</v>
      </c>
      <c r="M175" s="32">
        <v>1</v>
      </c>
      <c r="N175" s="47">
        <v>11280</v>
      </c>
      <c r="O175" s="37">
        <v>45068</v>
      </c>
      <c r="P175" s="33"/>
      <c r="Q175" s="33"/>
      <c r="R175" s="33"/>
      <c r="S175" s="33"/>
      <c r="T175" s="33"/>
      <c r="U175" s="33"/>
      <c r="V175" s="33"/>
      <c r="W175" s="33"/>
      <c r="X175" s="36">
        <v>0</v>
      </c>
      <c r="Y175" s="38">
        <v>45063</v>
      </c>
      <c r="Z175" s="38">
        <v>45277</v>
      </c>
      <c r="AA175" s="38">
        <v>45368</v>
      </c>
      <c r="AB175" s="33">
        <v>59488</v>
      </c>
      <c r="AC175" s="33" t="s">
        <v>33</v>
      </c>
    </row>
    <row r="176" spans="1:29" s="1" customFormat="1" ht="27" customHeight="1">
      <c r="A176" s="31" t="s">
        <v>26</v>
      </c>
      <c r="B176" s="32" t="s">
        <v>777</v>
      </c>
      <c r="C176" s="32" t="s">
        <v>526</v>
      </c>
      <c r="D176" s="32" t="s">
        <v>778</v>
      </c>
      <c r="E176" s="33" t="s">
        <v>771</v>
      </c>
      <c r="F176" s="32" t="s">
        <v>751</v>
      </c>
      <c r="G176" s="32"/>
      <c r="H176" s="32" t="s">
        <v>779</v>
      </c>
      <c r="I176" s="34">
        <v>0</v>
      </c>
      <c r="J176" s="35">
        <v>15040</v>
      </c>
      <c r="K176" s="34">
        <v>0</v>
      </c>
      <c r="L176" s="34">
        <f t="shared" si="7"/>
        <v>15040</v>
      </c>
      <c r="M176" s="32">
        <v>1</v>
      </c>
      <c r="N176" s="36">
        <v>15040</v>
      </c>
      <c r="O176" s="37">
        <v>45065</v>
      </c>
      <c r="P176" s="33"/>
      <c r="Q176" s="33"/>
      <c r="R176" s="33"/>
      <c r="S176" s="33"/>
      <c r="T176" s="33"/>
      <c r="U176" s="33"/>
      <c r="V176" s="33"/>
      <c r="W176" s="33"/>
      <c r="X176" s="36">
        <f t="shared" ref="X176:X192" si="9">SUM(L176+V176)-(N176-P176-R176-T176)</f>
        <v>0</v>
      </c>
      <c r="Y176" s="38">
        <v>45056</v>
      </c>
      <c r="Z176" s="38">
        <v>45270</v>
      </c>
      <c r="AA176" s="38">
        <v>45361</v>
      </c>
      <c r="AB176" s="33">
        <v>59372</v>
      </c>
      <c r="AC176" s="33" t="s">
        <v>33</v>
      </c>
    </row>
    <row r="177" spans="1:29" s="1" customFormat="1" ht="27" customHeight="1">
      <c r="A177" s="31" t="s">
        <v>26</v>
      </c>
      <c r="B177" s="32" t="s">
        <v>780</v>
      </c>
      <c r="C177" s="32" t="s">
        <v>526</v>
      </c>
      <c r="D177" s="32" t="s">
        <v>781</v>
      </c>
      <c r="E177" s="33" t="s">
        <v>771</v>
      </c>
      <c r="F177" s="32" t="s">
        <v>751</v>
      </c>
      <c r="G177" s="32"/>
      <c r="H177" s="32" t="s">
        <v>782</v>
      </c>
      <c r="I177" s="34">
        <v>0</v>
      </c>
      <c r="J177" s="35">
        <v>15040</v>
      </c>
      <c r="K177" s="34">
        <v>0</v>
      </c>
      <c r="L177" s="34">
        <f t="shared" si="7"/>
        <v>15040</v>
      </c>
      <c r="M177" s="32">
        <v>1</v>
      </c>
      <c r="N177" s="36">
        <v>15040</v>
      </c>
      <c r="O177" s="37">
        <v>45065</v>
      </c>
      <c r="P177" s="33"/>
      <c r="Q177" s="33"/>
      <c r="R177" s="33"/>
      <c r="S177" s="33"/>
      <c r="T177" s="33"/>
      <c r="U177" s="33"/>
      <c r="V177" s="33"/>
      <c r="W177" s="33"/>
      <c r="X177" s="36">
        <f t="shared" si="9"/>
        <v>0</v>
      </c>
      <c r="Y177" s="38">
        <v>45056</v>
      </c>
      <c r="Z177" s="38">
        <v>45270</v>
      </c>
      <c r="AA177" s="38">
        <v>45361</v>
      </c>
      <c r="AB177" s="33">
        <v>59377</v>
      </c>
      <c r="AC177" s="33" t="s">
        <v>33</v>
      </c>
    </row>
    <row r="178" spans="1:29" s="1" customFormat="1" ht="27" customHeight="1">
      <c r="A178" s="31" t="s">
        <v>26</v>
      </c>
      <c r="B178" s="32" t="s">
        <v>783</v>
      </c>
      <c r="C178" s="32" t="s">
        <v>526</v>
      </c>
      <c r="D178" s="32" t="s">
        <v>784</v>
      </c>
      <c r="E178" s="33" t="s">
        <v>785</v>
      </c>
      <c r="F178" s="32" t="s">
        <v>751</v>
      </c>
      <c r="G178" s="32"/>
      <c r="H178" s="32" t="s">
        <v>786</v>
      </c>
      <c r="I178" s="34">
        <v>0</v>
      </c>
      <c r="J178" s="35">
        <v>15040</v>
      </c>
      <c r="K178" s="34">
        <v>0</v>
      </c>
      <c r="L178" s="34">
        <f t="shared" si="7"/>
        <v>15040</v>
      </c>
      <c r="M178" s="32">
        <v>1</v>
      </c>
      <c r="N178" s="36">
        <v>15040</v>
      </c>
      <c r="O178" s="37">
        <v>45065</v>
      </c>
      <c r="P178" s="33"/>
      <c r="Q178" s="33"/>
      <c r="R178" s="33"/>
      <c r="S178" s="33"/>
      <c r="T178" s="33"/>
      <c r="U178" s="33"/>
      <c r="V178" s="33"/>
      <c r="W178" s="33"/>
      <c r="X178" s="36">
        <f t="shared" si="9"/>
        <v>0</v>
      </c>
      <c r="Y178" s="38">
        <v>45056</v>
      </c>
      <c r="Z178" s="38">
        <v>45270</v>
      </c>
      <c r="AA178" s="38">
        <v>45361</v>
      </c>
      <c r="AB178" s="33">
        <v>59379</v>
      </c>
      <c r="AC178" s="33" t="s">
        <v>33</v>
      </c>
    </row>
    <row r="179" spans="1:29" s="1" customFormat="1" ht="27" customHeight="1">
      <c r="A179" s="31" t="s">
        <v>26</v>
      </c>
      <c r="B179" s="32" t="s">
        <v>787</v>
      </c>
      <c r="C179" s="32" t="s">
        <v>526</v>
      </c>
      <c r="D179" s="32" t="s">
        <v>788</v>
      </c>
      <c r="E179" s="33" t="s">
        <v>789</v>
      </c>
      <c r="F179" s="32" t="s">
        <v>751</v>
      </c>
      <c r="G179" s="32"/>
      <c r="H179" s="32" t="s">
        <v>790</v>
      </c>
      <c r="I179" s="34">
        <v>0</v>
      </c>
      <c r="J179" s="35">
        <v>15040</v>
      </c>
      <c r="K179" s="34">
        <v>0</v>
      </c>
      <c r="L179" s="34">
        <f t="shared" si="7"/>
        <v>15040</v>
      </c>
      <c r="M179" s="32">
        <v>1</v>
      </c>
      <c r="N179" s="36">
        <v>15040</v>
      </c>
      <c r="O179" s="37">
        <v>45098</v>
      </c>
      <c r="P179" s="33"/>
      <c r="Q179" s="33"/>
      <c r="R179" s="33"/>
      <c r="S179" s="33"/>
      <c r="T179" s="33"/>
      <c r="U179" s="33"/>
      <c r="V179" s="33"/>
      <c r="W179" s="33"/>
      <c r="X179" s="36">
        <f t="shared" si="9"/>
        <v>0</v>
      </c>
      <c r="Y179" s="38">
        <v>45076</v>
      </c>
      <c r="Z179" s="38">
        <v>45290</v>
      </c>
      <c r="AA179" s="38">
        <v>45381</v>
      </c>
      <c r="AB179" s="33">
        <v>59555</v>
      </c>
      <c r="AC179" s="33" t="s">
        <v>33</v>
      </c>
    </row>
    <row r="180" spans="1:29" s="1" customFormat="1" ht="27" customHeight="1">
      <c r="A180" s="31" t="s">
        <v>26</v>
      </c>
      <c r="B180" s="32" t="s">
        <v>791</v>
      </c>
      <c r="C180" s="32" t="s">
        <v>526</v>
      </c>
      <c r="D180" s="32" t="s">
        <v>792</v>
      </c>
      <c r="E180" s="33" t="s">
        <v>793</v>
      </c>
      <c r="F180" s="32" t="s">
        <v>751</v>
      </c>
      <c r="G180" s="32"/>
      <c r="H180" s="32" t="s">
        <v>794</v>
      </c>
      <c r="I180" s="34">
        <v>0</v>
      </c>
      <c r="J180" s="35">
        <v>15040</v>
      </c>
      <c r="K180" s="34">
        <v>0</v>
      </c>
      <c r="L180" s="34">
        <f t="shared" si="7"/>
        <v>15040</v>
      </c>
      <c r="M180" s="32">
        <v>1</v>
      </c>
      <c r="N180" s="36">
        <v>15040</v>
      </c>
      <c r="O180" s="37">
        <v>45068</v>
      </c>
      <c r="P180" s="33"/>
      <c r="Q180" s="33"/>
      <c r="R180" s="33"/>
      <c r="S180" s="33"/>
      <c r="T180" s="33"/>
      <c r="U180" s="33"/>
      <c r="V180" s="33"/>
      <c r="W180" s="33"/>
      <c r="X180" s="36">
        <f t="shared" si="9"/>
        <v>0</v>
      </c>
      <c r="Y180" s="38">
        <v>45063</v>
      </c>
      <c r="Z180" s="38">
        <v>45277</v>
      </c>
      <c r="AA180" s="38">
        <v>45368</v>
      </c>
      <c r="AB180" s="33">
        <v>59484</v>
      </c>
      <c r="AC180" s="33" t="s">
        <v>33</v>
      </c>
    </row>
    <row r="181" spans="1:29" s="1" customFormat="1" ht="27" customHeight="1">
      <c r="A181" s="31" t="s">
        <v>26</v>
      </c>
      <c r="B181" s="32" t="s">
        <v>795</v>
      </c>
      <c r="C181" s="32" t="s">
        <v>526</v>
      </c>
      <c r="D181" s="32" t="s">
        <v>796</v>
      </c>
      <c r="E181" s="33" t="s">
        <v>797</v>
      </c>
      <c r="F181" s="32" t="s">
        <v>751</v>
      </c>
      <c r="G181" s="32"/>
      <c r="H181" s="32" t="s">
        <v>798</v>
      </c>
      <c r="I181" s="34">
        <v>0</v>
      </c>
      <c r="J181" s="35">
        <v>15040</v>
      </c>
      <c r="K181" s="34">
        <v>0</v>
      </c>
      <c r="L181" s="34">
        <f t="shared" si="7"/>
        <v>15040</v>
      </c>
      <c r="M181" s="32">
        <v>1</v>
      </c>
      <c r="N181" s="36">
        <v>15040</v>
      </c>
      <c r="O181" s="37">
        <v>45065</v>
      </c>
      <c r="P181" s="33"/>
      <c r="Q181" s="33"/>
      <c r="R181" s="33"/>
      <c r="S181" s="33"/>
      <c r="T181" s="33"/>
      <c r="U181" s="33"/>
      <c r="V181" s="33"/>
      <c r="W181" s="33"/>
      <c r="X181" s="36">
        <f t="shared" si="9"/>
        <v>0</v>
      </c>
      <c r="Y181" s="38">
        <v>45056</v>
      </c>
      <c r="Z181" s="38">
        <v>45270</v>
      </c>
      <c r="AA181" s="38">
        <v>45361</v>
      </c>
      <c r="AB181" s="33">
        <v>59366</v>
      </c>
      <c r="AC181" s="33" t="s">
        <v>33</v>
      </c>
    </row>
    <row r="182" spans="1:29" s="1" customFormat="1" ht="27" customHeight="1">
      <c r="A182" s="31" t="s">
        <v>26</v>
      </c>
      <c r="B182" s="32" t="s">
        <v>799</v>
      </c>
      <c r="C182" s="32" t="s">
        <v>28</v>
      </c>
      <c r="D182" s="32" t="s">
        <v>800</v>
      </c>
      <c r="E182" s="33" t="s">
        <v>801</v>
      </c>
      <c r="F182" s="32" t="s">
        <v>751</v>
      </c>
      <c r="G182" s="32"/>
      <c r="H182" s="32" t="s">
        <v>802</v>
      </c>
      <c r="I182" s="34">
        <v>0</v>
      </c>
      <c r="J182" s="35">
        <v>15040</v>
      </c>
      <c r="K182" s="34">
        <v>0</v>
      </c>
      <c r="L182" s="34">
        <f t="shared" si="7"/>
        <v>15040</v>
      </c>
      <c r="M182" s="32">
        <v>1</v>
      </c>
      <c r="N182" s="36">
        <v>15040</v>
      </c>
      <c r="O182" s="37">
        <v>45065</v>
      </c>
      <c r="P182" s="33"/>
      <c r="Q182" s="33"/>
      <c r="R182" s="33"/>
      <c r="S182" s="33"/>
      <c r="T182" s="33"/>
      <c r="U182" s="33"/>
      <c r="V182" s="33"/>
      <c r="W182" s="33"/>
      <c r="X182" s="36">
        <f t="shared" si="9"/>
        <v>0</v>
      </c>
      <c r="Y182" s="38">
        <v>45056</v>
      </c>
      <c r="Z182" s="38">
        <v>45270</v>
      </c>
      <c r="AA182" s="38">
        <v>45361</v>
      </c>
      <c r="AB182" s="33">
        <v>59359</v>
      </c>
      <c r="AC182" s="33" t="s">
        <v>33</v>
      </c>
    </row>
    <row r="183" spans="1:29" s="1" customFormat="1" ht="27" customHeight="1">
      <c r="A183" s="31" t="s">
        <v>26</v>
      </c>
      <c r="B183" s="32" t="s">
        <v>803</v>
      </c>
      <c r="C183" s="32" t="s">
        <v>28</v>
      </c>
      <c r="D183" s="32" t="s">
        <v>804</v>
      </c>
      <c r="E183" s="33" t="s">
        <v>156</v>
      </c>
      <c r="F183" s="32" t="s">
        <v>751</v>
      </c>
      <c r="G183" s="32"/>
      <c r="H183" s="32" t="s">
        <v>805</v>
      </c>
      <c r="I183" s="34">
        <v>0</v>
      </c>
      <c r="J183" s="35">
        <v>15040</v>
      </c>
      <c r="K183" s="34">
        <v>0</v>
      </c>
      <c r="L183" s="34">
        <f t="shared" si="7"/>
        <v>15040</v>
      </c>
      <c r="M183" s="32">
        <v>1</v>
      </c>
      <c r="N183" s="36">
        <v>15040</v>
      </c>
      <c r="O183" s="37">
        <v>45065</v>
      </c>
      <c r="P183" s="33"/>
      <c r="Q183" s="33"/>
      <c r="R183" s="33"/>
      <c r="S183" s="33"/>
      <c r="T183" s="33"/>
      <c r="U183" s="33"/>
      <c r="V183" s="33"/>
      <c r="W183" s="33"/>
      <c r="X183" s="36">
        <f t="shared" si="9"/>
        <v>0</v>
      </c>
      <c r="Y183" s="38">
        <v>45055</v>
      </c>
      <c r="Z183" s="38">
        <v>45269</v>
      </c>
      <c r="AA183" s="38">
        <v>45360</v>
      </c>
      <c r="AB183" s="33">
        <v>59328</v>
      </c>
      <c r="AC183" s="33" t="s">
        <v>33</v>
      </c>
    </row>
    <row r="184" spans="1:29" s="1" customFormat="1" ht="27" customHeight="1">
      <c r="A184" s="31" t="s">
        <v>26</v>
      </c>
      <c r="B184" s="32" t="s">
        <v>806</v>
      </c>
      <c r="C184" s="33" t="s">
        <v>526</v>
      </c>
      <c r="D184" s="33" t="s">
        <v>807</v>
      </c>
      <c r="E184" s="33" t="s">
        <v>808</v>
      </c>
      <c r="F184" s="33" t="s">
        <v>751</v>
      </c>
      <c r="G184" s="33"/>
      <c r="H184" s="33" t="s">
        <v>809</v>
      </c>
      <c r="I184" s="47">
        <v>0</v>
      </c>
      <c r="J184" s="35">
        <v>15040</v>
      </c>
      <c r="K184" s="47">
        <v>0</v>
      </c>
      <c r="L184" s="34">
        <f t="shared" si="7"/>
        <v>15040</v>
      </c>
      <c r="M184" s="33">
        <v>1</v>
      </c>
      <c r="N184" s="36">
        <v>15040</v>
      </c>
      <c r="O184" s="37">
        <v>45065</v>
      </c>
      <c r="P184" s="33"/>
      <c r="Q184" s="33"/>
      <c r="R184" s="33"/>
      <c r="S184" s="33"/>
      <c r="T184" s="33"/>
      <c r="U184" s="33"/>
      <c r="V184" s="33"/>
      <c r="W184" s="33"/>
      <c r="X184" s="36">
        <f t="shared" si="9"/>
        <v>0</v>
      </c>
      <c r="Y184" s="38">
        <v>45056</v>
      </c>
      <c r="Z184" s="38">
        <v>45270</v>
      </c>
      <c r="AA184" s="38">
        <v>45361</v>
      </c>
      <c r="AB184" s="33">
        <v>59368</v>
      </c>
      <c r="AC184" s="33" t="s">
        <v>33</v>
      </c>
    </row>
    <row r="185" spans="1:29" s="1" customFormat="1" ht="27" customHeight="1">
      <c r="A185" s="31" t="s">
        <v>26</v>
      </c>
      <c r="B185" s="63" t="s">
        <v>810</v>
      </c>
      <c r="C185" s="64" t="s">
        <v>86</v>
      </c>
      <c r="D185" s="45" t="s">
        <v>811</v>
      </c>
      <c r="E185" s="45" t="s">
        <v>812</v>
      </c>
      <c r="F185" s="45" t="s">
        <v>751</v>
      </c>
      <c r="G185" s="45"/>
      <c r="H185" s="45" t="s">
        <v>813</v>
      </c>
      <c r="I185" s="70">
        <v>0</v>
      </c>
      <c r="J185" s="50">
        <v>15040</v>
      </c>
      <c r="K185" s="70">
        <v>0</v>
      </c>
      <c r="L185" s="51">
        <f t="shared" si="7"/>
        <v>15040</v>
      </c>
      <c r="M185" s="45">
        <v>1</v>
      </c>
      <c r="N185" s="52"/>
      <c r="O185" s="53"/>
      <c r="P185" s="45"/>
      <c r="Q185" s="45"/>
      <c r="R185" s="45"/>
      <c r="S185" s="45"/>
      <c r="T185" s="45"/>
      <c r="U185" s="45"/>
      <c r="V185" s="45"/>
      <c r="W185" s="45"/>
      <c r="X185" s="52">
        <f t="shared" si="9"/>
        <v>15040</v>
      </c>
      <c r="Y185" s="54"/>
      <c r="Z185" s="54"/>
      <c r="AA185" s="54"/>
      <c r="AB185" s="45"/>
      <c r="AC185" s="64" t="s">
        <v>814</v>
      </c>
    </row>
    <row r="186" spans="1:29" s="1" customFormat="1" ht="27" customHeight="1">
      <c r="A186" s="31" t="s">
        <v>26</v>
      </c>
      <c r="B186" s="32" t="s">
        <v>815</v>
      </c>
      <c r="C186" s="32" t="s">
        <v>35</v>
      </c>
      <c r="D186" s="33" t="s">
        <v>816</v>
      </c>
      <c r="E186" s="33" t="s">
        <v>817</v>
      </c>
      <c r="F186" s="33" t="s">
        <v>709</v>
      </c>
      <c r="G186" s="33"/>
      <c r="H186" s="46" t="s">
        <v>818</v>
      </c>
      <c r="I186" s="47">
        <v>0</v>
      </c>
      <c r="J186" s="35">
        <v>1140000</v>
      </c>
      <c r="K186" s="47">
        <v>0</v>
      </c>
      <c r="L186" s="34">
        <f t="shared" si="7"/>
        <v>1140000</v>
      </c>
      <c r="M186" s="33">
        <v>19</v>
      </c>
      <c r="N186" s="36">
        <v>190000</v>
      </c>
      <c r="O186" s="37">
        <v>45090</v>
      </c>
      <c r="P186" s="33"/>
      <c r="Q186" s="33"/>
      <c r="R186" s="33"/>
      <c r="S186" s="33"/>
      <c r="T186" s="33"/>
      <c r="U186" s="33"/>
      <c r="V186" s="33"/>
      <c r="W186" s="33"/>
      <c r="X186" s="36">
        <f t="shared" si="9"/>
        <v>950000</v>
      </c>
      <c r="Y186" s="38">
        <v>45061</v>
      </c>
      <c r="Z186" s="38">
        <v>45792</v>
      </c>
      <c r="AA186" s="38">
        <v>45884</v>
      </c>
      <c r="AB186" s="33">
        <v>59478</v>
      </c>
      <c r="AC186" s="33" t="s">
        <v>33</v>
      </c>
    </row>
    <row r="187" spans="1:29" s="1" customFormat="1" ht="27" customHeight="1">
      <c r="A187" s="31" t="s">
        <v>26</v>
      </c>
      <c r="B187" s="48" t="s">
        <v>819</v>
      </c>
      <c r="C187" s="45" t="s">
        <v>526</v>
      </c>
      <c r="D187" s="45" t="s">
        <v>820</v>
      </c>
      <c r="E187" s="45" t="s">
        <v>821</v>
      </c>
      <c r="F187" s="45" t="s">
        <v>709</v>
      </c>
      <c r="G187" s="45"/>
      <c r="H187" s="49" t="s">
        <v>822</v>
      </c>
      <c r="I187" s="70">
        <v>0</v>
      </c>
      <c r="J187" s="50">
        <v>1140000</v>
      </c>
      <c r="K187" s="70">
        <v>0</v>
      </c>
      <c r="L187" s="51">
        <f t="shared" si="7"/>
        <v>1140000</v>
      </c>
      <c r="M187" s="45">
        <v>19</v>
      </c>
      <c r="N187" s="52"/>
      <c r="O187" s="53"/>
      <c r="P187" s="45"/>
      <c r="Q187" s="45"/>
      <c r="R187" s="45"/>
      <c r="S187" s="45"/>
      <c r="T187" s="45"/>
      <c r="U187" s="45"/>
      <c r="V187" s="45"/>
      <c r="W187" s="45"/>
      <c r="X187" s="52">
        <f t="shared" si="9"/>
        <v>1140000</v>
      </c>
      <c r="Y187" s="54"/>
      <c r="Z187" s="54"/>
      <c r="AA187" s="54"/>
      <c r="AB187" s="45"/>
      <c r="AC187" s="45"/>
    </row>
    <row r="188" spans="1:29" s="1" customFormat="1" ht="27" customHeight="1">
      <c r="A188" s="31" t="s">
        <v>26</v>
      </c>
      <c r="B188" s="32" t="s">
        <v>823</v>
      </c>
      <c r="C188" s="32" t="s">
        <v>35</v>
      </c>
      <c r="D188" s="33" t="s">
        <v>824</v>
      </c>
      <c r="E188" s="33" t="s">
        <v>825</v>
      </c>
      <c r="F188" s="33" t="s">
        <v>751</v>
      </c>
      <c r="G188" s="33"/>
      <c r="H188" s="33" t="s">
        <v>809</v>
      </c>
      <c r="I188" s="47">
        <v>0</v>
      </c>
      <c r="J188" s="35">
        <v>15040</v>
      </c>
      <c r="K188" s="47">
        <v>0</v>
      </c>
      <c r="L188" s="34">
        <f t="shared" si="7"/>
        <v>15040</v>
      </c>
      <c r="M188" s="33">
        <v>1</v>
      </c>
      <c r="N188" s="36">
        <v>15040</v>
      </c>
      <c r="O188" s="37">
        <v>45090</v>
      </c>
      <c r="P188" s="33"/>
      <c r="Q188" s="33"/>
      <c r="R188" s="33"/>
      <c r="S188" s="33"/>
      <c r="T188" s="33"/>
      <c r="U188" s="33"/>
      <c r="V188" s="33"/>
      <c r="W188" s="33"/>
      <c r="X188" s="36">
        <f t="shared" si="9"/>
        <v>0</v>
      </c>
      <c r="Y188" s="38">
        <v>45061</v>
      </c>
      <c r="Z188" s="87">
        <v>45275</v>
      </c>
      <c r="AA188" s="38">
        <v>45366</v>
      </c>
      <c r="AB188" s="33">
        <v>59445</v>
      </c>
      <c r="AC188" s="33" t="s">
        <v>33</v>
      </c>
    </row>
    <row r="189" spans="1:29" s="1" customFormat="1" ht="27" customHeight="1">
      <c r="A189" s="31" t="s">
        <v>26</v>
      </c>
      <c r="B189" s="32" t="s">
        <v>826</v>
      </c>
      <c r="C189" s="33" t="s">
        <v>76</v>
      </c>
      <c r="D189" s="33" t="s">
        <v>827</v>
      </c>
      <c r="E189" s="33" t="s">
        <v>828</v>
      </c>
      <c r="F189" s="33" t="s">
        <v>719</v>
      </c>
      <c r="G189" s="33"/>
      <c r="H189" s="33" t="s">
        <v>829</v>
      </c>
      <c r="I189" s="35">
        <v>20000</v>
      </c>
      <c r="J189" s="35">
        <v>132000</v>
      </c>
      <c r="K189" s="47">
        <v>0</v>
      </c>
      <c r="L189" s="34">
        <f t="shared" si="7"/>
        <v>152000</v>
      </c>
      <c r="M189" s="33">
        <v>1</v>
      </c>
      <c r="N189" s="36">
        <v>76000</v>
      </c>
      <c r="O189" s="37">
        <v>45090</v>
      </c>
      <c r="P189" s="33"/>
      <c r="Q189" s="33"/>
      <c r="R189" s="33"/>
      <c r="S189" s="33"/>
      <c r="T189" s="33"/>
      <c r="U189" s="33"/>
      <c r="V189" s="33"/>
      <c r="W189" s="33"/>
      <c r="X189" s="36">
        <f t="shared" si="9"/>
        <v>76000</v>
      </c>
      <c r="Y189" s="38">
        <v>45062</v>
      </c>
      <c r="Z189" s="38">
        <v>45793</v>
      </c>
      <c r="AA189" s="38">
        <v>45885</v>
      </c>
      <c r="AB189" s="33">
        <v>59482</v>
      </c>
      <c r="AC189" s="33" t="s">
        <v>33</v>
      </c>
    </row>
    <row r="190" spans="1:29" s="1" customFormat="1" ht="27" customHeight="1">
      <c r="A190" s="31" t="s">
        <v>26</v>
      </c>
      <c r="B190" s="32" t="s">
        <v>830</v>
      </c>
      <c r="C190" s="32" t="s">
        <v>76</v>
      </c>
      <c r="D190" s="32" t="s">
        <v>831</v>
      </c>
      <c r="E190" s="33" t="s">
        <v>832</v>
      </c>
      <c r="F190" s="32" t="s">
        <v>751</v>
      </c>
      <c r="G190" s="32"/>
      <c r="H190" s="46" t="s">
        <v>833</v>
      </c>
      <c r="I190" s="34">
        <v>0</v>
      </c>
      <c r="J190" s="35">
        <v>15040</v>
      </c>
      <c r="K190" s="34">
        <v>0</v>
      </c>
      <c r="L190" s="34">
        <f t="shared" si="7"/>
        <v>15040</v>
      </c>
      <c r="M190" s="32">
        <v>1</v>
      </c>
      <c r="N190" s="36">
        <v>15040</v>
      </c>
      <c r="O190" s="37">
        <v>45090</v>
      </c>
      <c r="P190" s="32"/>
      <c r="Q190" s="32"/>
      <c r="R190" s="32"/>
      <c r="S190" s="32"/>
      <c r="T190" s="32"/>
      <c r="U190" s="32"/>
      <c r="V190" s="32"/>
      <c r="W190" s="32"/>
      <c r="X190" s="36">
        <f t="shared" si="9"/>
        <v>0</v>
      </c>
      <c r="Y190" s="38">
        <v>45071</v>
      </c>
      <c r="Z190" s="38">
        <v>45285</v>
      </c>
      <c r="AA190" s="38">
        <v>45376</v>
      </c>
      <c r="AB190" s="33">
        <v>59547</v>
      </c>
      <c r="AC190" s="33" t="s">
        <v>33</v>
      </c>
    </row>
    <row r="191" spans="1:29" s="1" customFormat="1" ht="27" customHeight="1">
      <c r="A191" s="31" t="s">
        <v>26</v>
      </c>
      <c r="B191" s="32" t="s">
        <v>834</v>
      </c>
      <c r="C191" s="32" t="s">
        <v>35</v>
      </c>
      <c r="D191" s="32" t="s">
        <v>835</v>
      </c>
      <c r="E191" s="33" t="s">
        <v>836</v>
      </c>
      <c r="F191" s="32" t="s">
        <v>751</v>
      </c>
      <c r="G191" s="32"/>
      <c r="H191" s="32" t="s">
        <v>837</v>
      </c>
      <c r="I191" s="34">
        <v>0</v>
      </c>
      <c r="J191" s="35">
        <v>15040</v>
      </c>
      <c r="K191" s="34">
        <v>0</v>
      </c>
      <c r="L191" s="34">
        <f t="shared" si="7"/>
        <v>15040</v>
      </c>
      <c r="M191" s="32">
        <v>1</v>
      </c>
      <c r="N191" s="36">
        <v>15040</v>
      </c>
      <c r="O191" s="37">
        <v>45110</v>
      </c>
      <c r="P191" s="32"/>
      <c r="Q191" s="32"/>
      <c r="R191" s="32"/>
      <c r="S191" s="32"/>
      <c r="T191" s="32"/>
      <c r="U191" s="32"/>
      <c r="V191" s="32"/>
      <c r="W191" s="32"/>
      <c r="X191" s="36">
        <f t="shared" si="9"/>
        <v>0</v>
      </c>
      <c r="Y191" s="38">
        <v>45064</v>
      </c>
      <c r="Z191" s="38">
        <v>45278</v>
      </c>
      <c r="AA191" s="38">
        <v>45369</v>
      </c>
      <c r="AB191" s="33">
        <v>59495</v>
      </c>
      <c r="AC191" s="33" t="s">
        <v>33</v>
      </c>
    </row>
    <row r="192" spans="1:29" s="1" customFormat="1" ht="27" customHeight="1">
      <c r="A192" s="31" t="s">
        <v>26</v>
      </c>
      <c r="B192" s="32" t="s">
        <v>838</v>
      </c>
      <c r="C192" s="32" t="s">
        <v>700</v>
      </c>
      <c r="D192" s="32" t="s">
        <v>839</v>
      </c>
      <c r="E192" s="33" t="s">
        <v>840</v>
      </c>
      <c r="F192" s="32" t="s">
        <v>709</v>
      </c>
      <c r="G192" s="32"/>
      <c r="H192" s="32" t="s">
        <v>841</v>
      </c>
      <c r="I192" s="34">
        <v>0</v>
      </c>
      <c r="J192" s="35">
        <v>300000</v>
      </c>
      <c r="K192" s="34">
        <v>0</v>
      </c>
      <c r="L192" s="34">
        <f t="shared" si="7"/>
        <v>300000</v>
      </c>
      <c r="M192" s="32">
        <v>5</v>
      </c>
      <c r="N192" s="36">
        <v>50000</v>
      </c>
      <c r="O192" s="37">
        <v>45098</v>
      </c>
      <c r="P192" s="32"/>
      <c r="Q192" s="32"/>
      <c r="R192" s="32"/>
      <c r="S192" s="32"/>
      <c r="T192" s="32"/>
      <c r="U192" s="32"/>
      <c r="V192" s="32"/>
      <c r="W192" s="32"/>
      <c r="X192" s="36">
        <f t="shared" si="9"/>
        <v>250000</v>
      </c>
      <c r="Y192" s="38">
        <v>45072</v>
      </c>
      <c r="Z192" s="38">
        <v>45803</v>
      </c>
      <c r="AA192" s="38">
        <v>45895</v>
      </c>
      <c r="AB192" s="33">
        <v>59553</v>
      </c>
      <c r="AC192" s="33" t="s">
        <v>33</v>
      </c>
    </row>
    <row r="193" spans="1:29" s="1" customFormat="1" ht="27" customHeight="1">
      <c r="A193" s="31" t="s">
        <v>26</v>
      </c>
      <c r="B193" s="48" t="s">
        <v>842</v>
      </c>
      <c r="C193" s="79" t="s">
        <v>275</v>
      </c>
      <c r="D193" s="84" t="s">
        <v>843</v>
      </c>
      <c r="E193" s="79" t="s">
        <v>844</v>
      </c>
      <c r="F193" s="81" t="s">
        <v>845</v>
      </c>
      <c r="G193" s="81"/>
      <c r="H193" s="79" t="s">
        <v>846</v>
      </c>
      <c r="I193" s="79">
        <v>43950</v>
      </c>
      <c r="J193" s="79">
        <v>722250</v>
      </c>
      <c r="K193" s="79"/>
      <c r="L193" s="88">
        <f>SUM(I193:K193)</f>
        <v>766200</v>
      </c>
      <c r="M193" s="80">
        <v>44</v>
      </c>
      <c r="N193" s="52"/>
      <c r="O193" s="53"/>
      <c r="P193" s="48"/>
      <c r="Q193" s="48"/>
      <c r="R193" s="48"/>
      <c r="S193" s="48"/>
      <c r="T193" s="48"/>
      <c r="U193" s="48"/>
      <c r="V193" s="48"/>
      <c r="W193" s="48"/>
      <c r="X193" s="52"/>
      <c r="Y193" s="54"/>
      <c r="Z193" s="54"/>
      <c r="AA193" s="54"/>
      <c r="AB193" s="45"/>
      <c r="AC193" s="45"/>
    </row>
    <row r="194" spans="1:29" s="1" customFormat="1" ht="27" customHeight="1">
      <c r="A194" s="31" t="s">
        <v>26</v>
      </c>
      <c r="B194" s="48" t="s">
        <v>847</v>
      </c>
      <c r="C194" s="79" t="s">
        <v>35</v>
      </c>
      <c r="D194" s="84" t="s">
        <v>843</v>
      </c>
      <c r="E194" s="79" t="s">
        <v>848</v>
      </c>
      <c r="F194" s="81" t="s">
        <v>845</v>
      </c>
      <c r="G194" s="81"/>
      <c r="H194" s="79" t="s">
        <v>846</v>
      </c>
      <c r="I194" s="79">
        <v>43950</v>
      </c>
      <c r="J194" s="79">
        <v>722250</v>
      </c>
      <c r="K194" s="79"/>
      <c r="L194" s="88">
        <f>SUM(I194:K194)</f>
        <v>766200</v>
      </c>
      <c r="M194" s="80">
        <v>44</v>
      </c>
      <c r="N194" s="52"/>
      <c r="O194" s="53"/>
      <c r="P194" s="48"/>
      <c r="Q194" s="48"/>
      <c r="R194" s="48"/>
      <c r="S194" s="48"/>
      <c r="T194" s="48"/>
      <c r="U194" s="48"/>
      <c r="V194" s="48"/>
      <c r="W194" s="48"/>
      <c r="X194" s="52"/>
      <c r="Y194" s="54"/>
      <c r="Z194" s="54"/>
      <c r="AA194" s="54"/>
      <c r="AB194" s="45"/>
      <c r="AC194" s="45"/>
    </row>
    <row r="195" spans="1:29" s="1" customFormat="1" ht="27" customHeight="1">
      <c r="A195" s="31" t="s">
        <v>26</v>
      </c>
      <c r="B195" s="32" t="s">
        <v>849</v>
      </c>
      <c r="C195" s="32" t="s">
        <v>137</v>
      </c>
      <c r="D195" s="32" t="s">
        <v>850</v>
      </c>
      <c r="E195" s="33" t="s">
        <v>851</v>
      </c>
      <c r="F195" s="32" t="s">
        <v>709</v>
      </c>
      <c r="G195" s="32"/>
      <c r="H195" s="32" t="s">
        <v>852</v>
      </c>
      <c r="I195" s="69">
        <v>0</v>
      </c>
      <c r="J195" s="35">
        <v>840000</v>
      </c>
      <c r="K195" s="69">
        <v>0</v>
      </c>
      <c r="L195" s="34">
        <f>SUM(I195,J195,K195)</f>
        <v>840000</v>
      </c>
      <c r="M195" s="32">
        <v>14</v>
      </c>
      <c r="N195" s="36">
        <v>105000</v>
      </c>
      <c r="O195" s="37">
        <v>45112</v>
      </c>
      <c r="P195" s="32"/>
      <c r="Q195" s="32"/>
      <c r="R195" s="32"/>
      <c r="S195" s="32"/>
      <c r="T195" s="32"/>
      <c r="U195" s="32"/>
      <c r="V195" s="32"/>
      <c r="W195" s="32"/>
      <c r="X195" s="36">
        <f>SUM(L195+V195)-(N195-P195-R195-T195)</f>
        <v>735000</v>
      </c>
      <c r="Y195" s="38">
        <v>45098</v>
      </c>
      <c r="Z195" s="38">
        <v>45829</v>
      </c>
      <c r="AA195" s="38">
        <v>45921</v>
      </c>
      <c r="AB195" s="33">
        <v>59686</v>
      </c>
      <c r="AC195" s="33" t="s">
        <v>33</v>
      </c>
    </row>
    <row r="196" spans="1:29" s="1" customFormat="1" ht="27" customHeight="1">
      <c r="A196" s="31" t="s">
        <v>26</v>
      </c>
      <c r="B196" s="32" t="s">
        <v>853</v>
      </c>
      <c r="C196" s="32" t="s">
        <v>35</v>
      </c>
      <c r="D196" s="32" t="s">
        <v>854</v>
      </c>
      <c r="E196" s="33" t="s">
        <v>855</v>
      </c>
      <c r="F196" s="32" t="s">
        <v>751</v>
      </c>
      <c r="G196" s="32"/>
      <c r="H196" s="32" t="s">
        <v>856</v>
      </c>
      <c r="I196" s="34">
        <v>0</v>
      </c>
      <c r="J196" s="35">
        <v>15040</v>
      </c>
      <c r="K196" s="34">
        <v>0</v>
      </c>
      <c r="L196" s="34">
        <f>SUM(I196,J196,K196)</f>
        <v>15040</v>
      </c>
      <c r="M196" s="32">
        <v>1</v>
      </c>
      <c r="N196" s="36">
        <v>15040</v>
      </c>
      <c r="O196" s="37">
        <v>45100</v>
      </c>
      <c r="P196" s="32"/>
      <c r="Q196" s="32"/>
      <c r="R196" s="32"/>
      <c r="S196" s="32"/>
      <c r="T196" s="32"/>
      <c r="U196" s="32"/>
      <c r="V196" s="32"/>
      <c r="W196" s="32"/>
      <c r="X196" s="36">
        <f>SUM(L196+V196)-(N196-P196-R196-T196)</f>
        <v>0</v>
      </c>
      <c r="Y196" s="38">
        <v>45076</v>
      </c>
      <c r="Z196" s="38">
        <v>45290</v>
      </c>
      <c r="AA196" s="38">
        <v>45381</v>
      </c>
      <c r="AB196" s="33">
        <v>59558</v>
      </c>
      <c r="AC196" s="33" t="s">
        <v>33</v>
      </c>
    </row>
    <row r="197" spans="1:29" s="1" customFormat="1" ht="27" customHeight="1">
      <c r="A197" s="31" t="s">
        <v>26</v>
      </c>
      <c r="B197" s="32" t="s">
        <v>857</v>
      </c>
      <c r="C197" s="32" t="s">
        <v>298</v>
      </c>
      <c r="D197" s="32" t="s">
        <v>858</v>
      </c>
      <c r="E197" s="33" t="s">
        <v>859</v>
      </c>
      <c r="F197" s="32" t="s">
        <v>152</v>
      </c>
      <c r="G197" s="32"/>
      <c r="H197" s="32" t="s">
        <v>860</v>
      </c>
      <c r="I197" s="34">
        <v>50000</v>
      </c>
      <c r="J197" s="34">
        <v>0</v>
      </c>
      <c r="K197" s="34">
        <v>0</v>
      </c>
      <c r="L197" s="34">
        <v>50000</v>
      </c>
      <c r="M197" s="32">
        <v>0</v>
      </c>
      <c r="N197" s="36">
        <v>50000</v>
      </c>
      <c r="O197" s="37">
        <v>45112</v>
      </c>
      <c r="P197" s="32"/>
      <c r="Q197" s="32"/>
      <c r="R197" s="32"/>
      <c r="S197" s="32"/>
      <c r="T197" s="32"/>
      <c r="U197" s="32"/>
      <c r="V197" s="32"/>
      <c r="W197" s="32"/>
      <c r="X197" s="36">
        <f>SUM(L197+V197)-(N197-P197-R197-T197)</f>
        <v>0</v>
      </c>
      <c r="Y197" s="38">
        <v>45078</v>
      </c>
      <c r="Z197" s="38">
        <v>45809</v>
      </c>
      <c r="AA197" s="38">
        <v>45901</v>
      </c>
      <c r="AB197" s="33">
        <v>59589</v>
      </c>
      <c r="AC197" s="33" t="s">
        <v>33</v>
      </c>
    </row>
    <row r="198" spans="1:29" s="1" customFormat="1" ht="27" customHeight="1">
      <c r="A198" s="31" t="s">
        <v>26</v>
      </c>
      <c r="B198" s="32" t="s">
        <v>861</v>
      </c>
      <c r="C198" s="32" t="s">
        <v>76</v>
      </c>
      <c r="D198" s="32" t="s">
        <v>862</v>
      </c>
      <c r="E198" s="33" t="s">
        <v>863</v>
      </c>
      <c r="F198" s="32" t="s">
        <v>864</v>
      </c>
      <c r="G198" s="32"/>
      <c r="H198" s="32" t="s">
        <v>865</v>
      </c>
      <c r="I198" s="34">
        <v>40503</v>
      </c>
      <c r="J198" s="34">
        <v>41892</v>
      </c>
      <c r="K198" s="34">
        <v>0</v>
      </c>
      <c r="L198" s="34">
        <v>82395</v>
      </c>
      <c r="M198" s="32">
        <v>5</v>
      </c>
      <c r="N198" s="36">
        <v>41197.5</v>
      </c>
      <c r="O198" s="37">
        <v>45098</v>
      </c>
      <c r="P198" s="32"/>
      <c r="Q198" s="32"/>
      <c r="R198" s="32"/>
      <c r="S198" s="32"/>
      <c r="T198" s="32"/>
      <c r="U198" s="32"/>
      <c r="V198" s="32"/>
      <c r="W198" s="32"/>
      <c r="X198" s="34">
        <v>41197.5</v>
      </c>
      <c r="Y198" s="38">
        <v>45078</v>
      </c>
      <c r="Z198" s="38">
        <v>45444</v>
      </c>
      <c r="AA198" s="38">
        <v>45536</v>
      </c>
      <c r="AB198" s="33">
        <v>59593</v>
      </c>
      <c r="AC198" s="33" t="s">
        <v>33</v>
      </c>
    </row>
    <row r="199" spans="1:29" s="3" customFormat="1" ht="27" customHeight="1">
      <c r="A199" s="89" t="s">
        <v>26</v>
      </c>
      <c r="B199" s="48" t="s">
        <v>866</v>
      </c>
      <c r="C199" s="48" t="s">
        <v>275</v>
      </c>
      <c r="D199" s="90" t="s">
        <v>867</v>
      </c>
      <c r="E199" s="45" t="s">
        <v>868</v>
      </c>
      <c r="F199" s="90" t="s">
        <v>869</v>
      </c>
      <c r="G199" s="48"/>
      <c r="H199" s="90" t="s">
        <v>870</v>
      </c>
      <c r="I199" s="52">
        <v>0</v>
      </c>
      <c r="J199" s="91">
        <v>24000</v>
      </c>
      <c r="K199" s="52">
        <v>0</v>
      </c>
      <c r="L199" s="73">
        <f t="shared" ref="L199:L219" si="10">SUM(I199,J199,K199)</f>
        <v>24000</v>
      </c>
      <c r="M199" s="48">
        <v>5</v>
      </c>
      <c r="N199" s="52"/>
      <c r="O199" s="53"/>
      <c r="P199" s="48"/>
      <c r="Q199" s="48"/>
      <c r="R199" s="48"/>
      <c r="S199" s="48"/>
      <c r="T199" s="48"/>
      <c r="U199" s="48"/>
      <c r="V199" s="48"/>
      <c r="W199" s="48"/>
      <c r="X199" s="51"/>
      <c r="Y199" s="53"/>
      <c r="Z199" s="53"/>
      <c r="AA199" s="53"/>
      <c r="AB199" s="48"/>
      <c r="AC199" s="48"/>
    </row>
    <row r="200" spans="1:29" s="3" customFormat="1" ht="27" customHeight="1">
      <c r="A200" s="89" t="s">
        <v>26</v>
      </c>
      <c r="B200" s="48" t="s">
        <v>871</v>
      </c>
      <c r="C200" s="48" t="s">
        <v>275</v>
      </c>
      <c r="D200" s="90" t="s">
        <v>872</v>
      </c>
      <c r="E200" s="45" t="s">
        <v>873</v>
      </c>
      <c r="F200" s="90" t="s">
        <v>709</v>
      </c>
      <c r="G200" s="48"/>
      <c r="H200" s="90" t="s">
        <v>874</v>
      </c>
      <c r="I200" s="52">
        <v>0</v>
      </c>
      <c r="J200" s="92">
        <v>60000</v>
      </c>
      <c r="K200" s="52">
        <v>0</v>
      </c>
      <c r="L200" s="73">
        <f t="shared" si="10"/>
        <v>60000</v>
      </c>
      <c r="M200" s="48">
        <v>1</v>
      </c>
      <c r="N200" s="52"/>
      <c r="O200" s="53"/>
      <c r="P200" s="48"/>
      <c r="Q200" s="48"/>
      <c r="R200" s="48"/>
      <c r="S200" s="48"/>
      <c r="T200" s="48"/>
      <c r="U200" s="48"/>
      <c r="V200" s="48"/>
      <c r="W200" s="48"/>
      <c r="X200" s="51"/>
      <c r="Y200" s="53"/>
      <c r="Z200" s="53"/>
      <c r="AA200" s="53"/>
      <c r="AB200" s="48"/>
      <c r="AC200" s="48"/>
    </row>
    <row r="201" spans="1:29" s="3" customFormat="1" ht="27" customHeight="1">
      <c r="A201" s="89" t="s">
        <v>26</v>
      </c>
      <c r="B201" s="32" t="s">
        <v>875</v>
      </c>
      <c r="C201" s="32" t="s">
        <v>76</v>
      </c>
      <c r="D201" s="93" t="s">
        <v>876</v>
      </c>
      <c r="E201" s="33" t="s">
        <v>877</v>
      </c>
      <c r="F201" s="93" t="s">
        <v>709</v>
      </c>
      <c r="G201" s="32"/>
      <c r="H201" s="93" t="s">
        <v>878</v>
      </c>
      <c r="I201" s="36">
        <v>0</v>
      </c>
      <c r="J201" s="94">
        <v>180000</v>
      </c>
      <c r="K201" s="36">
        <v>0</v>
      </c>
      <c r="L201" s="95">
        <f t="shared" si="10"/>
        <v>180000</v>
      </c>
      <c r="M201" s="32">
        <v>3</v>
      </c>
      <c r="N201" s="36">
        <v>45000</v>
      </c>
      <c r="O201" s="37">
        <v>45112</v>
      </c>
      <c r="P201" s="32"/>
      <c r="Q201" s="32"/>
      <c r="R201" s="32"/>
      <c r="S201" s="32"/>
      <c r="T201" s="32"/>
      <c r="U201" s="32"/>
      <c r="V201" s="32"/>
      <c r="W201" s="32"/>
      <c r="X201" s="34">
        <v>135000</v>
      </c>
      <c r="Y201" s="37">
        <v>45097</v>
      </c>
      <c r="Z201" s="37">
        <v>45828</v>
      </c>
      <c r="AA201" s="37">
        <v>45920</v>
      </c>
      <c r="AB201" s="32">
        <v>59678</v>
      </c>
      <c r="AC201" s="32" t="s">
        <v>33</v>
      </c>
    </row>
    <row r="202" spans="1:29" s="3" customFormat="1" ht="27" customHeight="1">
      <c r="A202" s="89" t="s">
        <v>26</v>
      </c>
      <c r="B202" s="32" t="s">
        <v>879</v>
      </c>
      <c r="C202" s="32" t="s">
        <v>678</v>
      </c>
      <c r="D202" s="93" t="s">
        <v>880</v>
      </c>
      <c r="E202" s="56" t="s">
        <v>881</v>
      </c>
      <c r="F202" s="93" t="s">
        <v>719</v>
      </c>
      <c r="G202" s="32"/>
      <c r="H202" s="93" t="s">
        <v>882</v>
      </c>
      <c r="I202" s="96">
        <v>40000</v>
      </c>
      <c r="J202" s="96">
        <v>240000</v>
      </c>
      <c r="K202" s="36">
        <v>0</v>
      </c>
      <c r="L202" s="95">
        <f t="shared" si="10"/>
        <v>280000</v>
      </c>
      <c r="M202" s="32">
        <v>1</v>
      </c>
      <c r="N202" s="36">
        <v>140000</v>
      </c>
      <c r="O202" s="37">
        <v>45112</v>
      </c>
      <c r="P202" s="32"/>
      <c r="Q202" s="32"/>
      <c r="R202" s="32"/>
      <c r="S202" s="32"/>
      <c r="T202" s="32"/>
      <c r="U202" s="32"/>
      <c r="V202" s="32"/>
      <c r="W202" s="32"/>
      <c r="X202" s="34">
        <v>140000</v>
      </c>
      <c r="Y202" s="37">
        <v>45092</v>
      </c>
      <c r="Z202" s="37">
        <v>45823</v>
      </c>
      <c r="AA202" s="37">
        <v>45915</v>
      </c>
      <c r="AB202" s="32">
        <v>59676</v>
      </c>
      <c r="AC202" s="32" t="s">
        <v>33</v>
      </c>
    </row>
    <row r="203" spans="1:29" s="3" customFormat="1" ht="27" customHeight="1">
      <c r="A203" s="89" t="s">
        <v>26</v>
      </c>
      <c r="B203" s="32" t="s">
        <v>883</v>
      </c>
      <c r="C203" s="32" t="s">
        <v>700</v>
      </c>
      <c r="D203" s="93" t="s">
        <v>884</v>
      </c>
      <c r="E203" s="33" t="s">
        <v>885</v>
      </c>
      <c r="F203" s="93" t="s">
        <v>886</v>
      </c>
      <c r="G203" s="32"/>
      <c r="H203" s="32" t="s">
        <v>887</v>
      </c>
      <c r="I203" s="96">
        <v>45937.5</v>
      </c>
      <c r="J203" s="36">
        <v>0</v>
      </c>
      <c r="K203" s="36">
        <v>0</v>
      </c>
      <c r="L203" s="95">
        <f t="shared" si="10"/>
        <v>45937.5</v>
      </c>
      <c r="M203" s="32">
        <v>0</v>
      </c>
      <c r="N203" s="36">
        <v>45937.5</v>
      </c>
      <c r="O203" s="37">
        <v>45113</v>
      </c>
      <c r="P203" s="32"/>
      <c r="Q203" s="32"/>
      <c r="R203" s="32"/>
      <c r="S203" s="32"/>
      <c r="T203" s="32"/>
      <c r="U203" s="32"/>
      <c r="V203" s="32"/>
      <c r="W203" s="32"/>
      <c r="X203" s="34">
        <v>0</v>
      </c>
      <c r="Y203" s="37">
        <v>45104</v>
      </c>
      <c r="Z203" s="37">
        <v>45470</v>
      </c>
      <c r="AA203" s="37">
        <v>45562</v>
      </c>
      <c r="AB203" s="32">
        <v>59752</v>
      </c>
      <c r="AC203" s="32" t="s">
        <v>33</v>
      </c>
    </row>
    <row r="204" spans="1:29" s="3" customFormat="1" ht="27" customHeight="1">
      <c r="A204" s="89" t="s">
        <v>26</v>
      </c>
      <c r="B204" s="48" t="s">
        <v>888</v>
      </c>
      <c r="C204" s="48" t="s">
        <v>60</v>
      </c>
      <c r="D204" s="90" t="s">
        <v>889</v>
      </c>
      <c r="E204" s="45" t="s">
        <v>890</v>
      </c>
      <c r="F204" s="48" t="s">
        <v>891</v>
      </c>
      <c r="G204" s="48"/>
      <c r="H204" s="90" t="s">
        <v>892</v>
      </c>
      <c r="I204" s="91">
        <v>33100</v>
      </c>
      <c r="J204" s="97">
        <v>0</v>
      </c>
      <c r="K204" s="91">
        <v>6893</v>
      </c>
      <c r="L204" s="73">
        <f t="shared" si="10"/>
        <v>39993</v>
      </c>
      <c r="M204" s="48">
        <v>0</v>
      </c>
      <c r="N204" s="52"/>
      <c r="O204" s="53"/>
      <c r="P204" s="48"/>
      <c r="Q204" s="48"/>
      <c r="R204" s="48"/>
      <c r="S204" s="48"/>
      <c r="T204" s="48"/>
      <c r="U204" s="48"/>
      <c r="V204" s="48"/>
      <c r="W204" s="48"/>
      <c r="X204" s="51"/>
      <c r="Y204" s="53"/>
      <c r="Z204" s="53"/>
      <c r="AA204" s="53"/>
      <c r="AB204" s="48"/>
      <c r="AC204" s="48"/>
    </row>
    <row r="205" spans="1:29" s="3" customFormat="1" ht="27" customHeight="1">
      <c r="A205" s="89" t="s">
        <v>26</v>
      </c>
      <c r="B205" s="48" t="s">
        <v>893</v>
      </c>
      <c r="C205" s="48" t="s">
        <v>678</v>
      </c>
      <c r="D205" s="90" t="s">
        <v>894</v>
      </c>
      <c r="E205" s="45" t="s">
        <v>895</v>
      </c>
      <c r="F205" s="48" t="s">
        <v>896</v>
      </c>
      <c r="G205" s="91" t="s">
        <v>230</v>
      </c>
      <c r="H205" s="90" t="s">
        <v>897</v>
      </c>
      <c r="I205" s="91">
        <v>17000</v>
      </c>
      <c r="J205" s="97">
        <v>0</v>
      </c>
      <c r="K205" s="91">
        <v>23000</v>
      </c>
      <c r="L205" s="73">
        <f t="shared" si="10"/>
        <v>40000</v>
      </c>
      <c r="M205" s="48">
        <v>0</v>
      </c>
      <c r="N205" s="52"/>
      <c r="O205" s="53"/>
      <c r="P205" s="48"/>
      <c r="Q205" s="48"/>
      <c r="R205" s="48"/>
      <c r="S205" s="48"/>
      <c r="T205" s="48"/>
      <c r="U205" s="48"/>
      <c r="V205" s="48"/>
      <c r="W205" s="48"/>
      <c r="X205" s="51"/>
      <c r="Y205" s="53"/>
      <c r="Z205" s="53"/>
      <c r="AA205" s="53"/>
      <c r="AB205" s="48"/>
      <c r="AC205" s="48"/>
    </row>
    <row r="206" spans="1:29" s="3" customFormat="1" ht="27" customHeight="1">
      <c r="A206" s="89" t="s">
        <v>26</v>
      </c>
      <c r="B206" s="48" t="s">
        <v>898</v>
      </c>
      <c r="C206" s="48" t="s">
        <v>41</v>
      </c>
      <c r="D206" s="90" t="s">
        <v>899</v>
      </c>
      <c r="E206" s="45" t="s">
        <v>900</v>
      </c>
      <c r="F206" s="48" t="s">
        <v>896</v>
      </c>
      <c r="G206" s="48"/>
      <c r="H206" s="90" t="s">
        <v>901</v>
      </c>
      <c r="I206" s="91">
        <v>40000</v>
      </c>
      <c r="J206" s="52">
        <v>0</v>
      </c>
      <c r="K206" s="52">
        <v>0</v>
      </c>
      <c r="L206" s="73">
        <f t="shared" si="10"/>
        <v>40000</v>
      </c>
      <c r="M206" s="48">
        <v>0</v>
      </c>
      <c r="N206" s="52"/>
      <c r="O206" s="53"/>
      <c r="P206" s="48"/>
      <c r="Q206" s="48"/>
      <c r="R206" s="48"/>
      <c r="S206" s="48"/>
      <c r="T206" s="48"/>
      <c r="U206" s="48"/>
      <c r="V206" s="48"/>
      <c r="W206" s="48"/>
      <c r="X206" s="51"/>
      <c r="Y206" s="53"/>
      <c r="Z206" s="53"/>
      <c r="AA206" s="53"/>
      <c r="AB206" s="48"/>
      <c r="AC206" s="48"/>
    </row>
    <row r="207" spans="1:29" s="3" customFormat="1" ht="27" customHeight="1">
      <c r="A207" s="89" t="s">
        <v>26</v>
      </c>
      <c r="B207" s="48" t="s">
        <v>902</v>
      </c>
      <c r="C207" s="48" t="s">
        <v>137</v>
      </c>
      <c r="D207" s="90" t="s">
        <v>903</v>
      </c>
      <c r="E207" s="45" t="s">
        <v>904</v>
      </c>
      <c r="F207" s="48" t="s">
        <v>905</v>
      </c>
      <c r="G207" s="48"/>
      <c r="H207" s="90" t="s">
        <v>906</v>
      </c>
      <c r="I207" s="91">
        <v>56526.239999999998</v>
      </c>
      <c r="J207" s="52">
        <v>0</v>
      </c>
      <c r="K207" s="91">
        <v>3473.1</v>
      </c>
      <c r="L207" s="73">
        <f t="shared" si="10"/>
        <v>59999.34</v>
      </c>
      <c r="M207" s="48">
        <v>0</v>
      </c>
      <c r="N207" s="52"/>
      <c r="O207" s="53"/>
      <c r="P207" s="48"/>
      <c r="Q207" s="48"/>
      <c r="R207" s="48"/>
      <c r="S207" s="48"/>
      <c r="T207" s="48"/>
      <c r="U207" s="48"/>
      <c r="V207" s="48"/>
      <c r="W207" s="48"/>
      <c r="X207" s="51"/>
      <c r="Y207" s="53"/>
      <c r="Z207" s="53"/>
      <c r="AA207" s="53"/>
      <c r="AB207" s="48"/>
      <c r="AC207" s="48"/>
    </row>
    <row r="208" spans="1:29" s="3" customFormat="1" ht="27" customHeight="1">
      <c r="A208" s="89" t="s">
        <v>26</v>
      </c>
      <c r="B208" s="32" t="s">
        <v>907</v>
      </c>
      <c r="C208" s="32" t="s">
        <v>700</v>
      </c>
      <c r="D208" s="93" t="s">
        <v>908</v>
      </c>
      <c r="E208" s="33" t="s">
        <v>909</v>
      </c>
      <c r="F208" s="32" t="s">
        <v>910</v>
      </c>
      <c r="G208" s="96" t="s">
        <v>911</v>
      </c>
      <c r="H208" s="93" t="s">
        <v>912</v>
      </c>
      <c r="I208" s="36">
        <v>40000</v>
      </c>
      <c r="J208" s="36">
        <v>0</v>
      </c>
      <c r="K208" s="36">
        <v>0</v>
      </c>
      <c r="L208" s="95">
        <f t="shared" si="10"/>
        <v>40000</v>
      </c>
      <c r="M208" s="32">
        <v>0</v>
      </c>
      <c r="N208" s="42"/>
      <c r="O208" s="43"/>
      <c r="P208" s="44"/>
      <c r="Q208" s="44"/>
      <c r="R208" s="44"/>
      <c r="S208" s="44"/>
      <c r="T208" s="44"/>
      <c r="U208" s="44"/>
      <c r="V208" s="32"/>
      <c r="W208" s="32"/>
      <c r="X208" s="34">
        <v>40000</v>
      </c>
      <c r="Y208" s="37">
        <v>45104</v>
      </c>
      <c r="Z208" s="37">
        <v>45470</v>
      </c>
      <c r="AA208" s="37">
        <v>45562</v>
      </c>
      <c r="AB208" s="32">
        <v>59757</v>
      </c>
      <c r="AC208" s="48" t="s">
        <v>69</v>
      </c>
    </row>
    <row r="209" spans="1:29" s="3" customFormat="1" ht="27" customHeight="1">
      <c r="A209" s="89" t="s">
        <v>26</v>
      </c>
      <c r="B209" s="48" t="s">
        <v>913</v>
      </c>
      <c r="C209" s="48" t="s">
        <v>76</v>
      </c>
      <c r="D209" s="90" t="s">
        <v>914</v>
      </c>
      <c r="E209" s="45" t="s">
        <v>915</v>
      </c>
      <c r="F209" s="48" t="s">
        <v>916</v>
      </c>
      <c r="G209" s="91" t="s">
        <v>89</v>
      </c>
      <c r="H209" s="90" t="s">
        <v>917</v>
      </c>
      <c r="I209" s="52">
        <v>40000</v>
      </c>
      <c r="J209" s="52">
        <v>0</v>
      </c>
      <c r="K209" s="52">
        <v>0</v>
      </c>
      <c r="L209" s="73">
        <f t="shared" si="10"/>
        <v>40000</v>
      </c>
      <c r="M209" s="48">
        <v>0</v>
      </c>
      <c r="N209" s="52"/>
      <c r="O209" s="53"/>
      <c r="P209" s="48"/>
      <c r="Q209" s="48"/>
      <c r="R209" s="48"/>
      <c r="S209" s="48"/>
      <c r="T209" s="48"/>
      <c r="U209" s="48"/>
      <c r="V209" s="48"/>
      <c r="W209" s="48"/>
      <c r="X209" s="51"/>
      <c r="Y209" s="53"/>
      <c r="Z209" s="53"/>
      <c r="AA209" s="53"/>
      <c r="AB209" s="48"/>
      <c r="AC209" s="48"/>
    </row>
    <row r="210" spans="1:29" s="3" customFormat="1" ht="27" customHeight="1">
      <c r="A210" s="89" t="s">
        <v>26</v>
      </c>
      <c r="B210" s="32" t="s">
        <v>918</v>
      </c>
      <c r="C210" s="32" t="s">
        <v>28</v>
      </c>
      <c r="D210" s="32" t="s">
        <v>919</v>
      </c>
      <c r="E210" s="33" t="s">
        <v>920</v>
      </c>
      <c r="F210" s="93" t="s">
        <v>152</v>
      </c>
      <c r="G210" s="32"/>
      <c r="H210" s="32" t="s">
        <v>921</v>
      </c>
      <c r="I210" s="96">
        <v>30000</v>
      </c>
      <c r="J210" s="36">
        <v>0</v>
      </c>
      <c r="K210" s="96">
        <v>20000</v>
      </c>
      <c r="L210" s="95">
        <f t="shared" si="10"/>
        <v>50000</v>
      </c>
      <c r="M210" s="32">
        <v>0</v>
      </c>
      <c r="N210" s="36">
        <v>50000</v>
      </c>
      <c r="O210" s="37">
        <v>45112</v>
      </c>
      <c r="P210" s="32"/>
      <c r="Q210" s="32"/>
      <c r="R210" s="32"/>
      <c r="S210" s="32"/>
      <c r="T210" s="32"/>
      <c r="U210" s="32"/>
      <c r="V210" s="32"/>
      <c r="W210" s="32"/>
      <c r="X210" s="34">
        <v>0</v>
      </c>
      <c r="Y210" s="37">
        <v>45103</v>
      </c>
      <c r="Z210" s="37">
        <v>45834</v>
      </c>
      <c r="AA210" s="37">
        <v>45926</v>
      </c>
      <c r="AB210" s="32">
        <v>59725</v>
      </c>
      <c r="AC210" s="33" t="s">
        <v>33</v>
      </c>
    </row>
    <row r="211" spans="1:29" s="3" customFormat="1" ht="76.5">
      <c r="A211" s="98" t="s">
        <v>922</v>
      </c>
      <c r="B211" s="48" t="s">
        <v>923</v>
      </c>
      <c r="C211" s="48" t="s">
        <v>112</v>
      </c>
      <c r="D211" s="90" t="s">
        <v>924</v>
      </c>
      <c r="E211" s="45" t="s">
        <v>925</v>
      </c>
      <c r="F211" s="48" t="s">
        <v>225</v>
      </c>
      <c r="G211" s="91" t="s">
        <v>230</v>
      </c>
      <c r="H211" s="91" t="s">
        <v>926</v>
      </c>
      <c r="I211" s="91">
        <v>40000</v>
      </c>
      <c r="J211" s="52">
        <v>0</v>
      </c>
      <c r="K211" s="52">
        <v>0</v>
      </c>
      <c r="L211" s="73">
        <f t="shared" si="10"/>
        <v>40000</v>
      </c>
      <c r="M211" s="48">
        <v>0</v>
      </c>
      <c r="N211" s="52"/>
      <c r="O211" s="53"/>
      <c r="P211" s="48"/>
      <c r="Q211" s="48"/>
      <c r="R211" s="48"/>
      <c r="S211" s="48"/>
      <c r="T211" s="48"/>
      <c r="U211" s="48"/>
      <c r="V211" s="48"/>
      <c r="W211" s="48"/>
      <c r="X211" s="51"/>
      <c r="Y211" s="53"/>
      <c r="Z211" s="53"/>
      <c r="AA211" s="53"/>
      <c r="AB211" s="48"/>
      <c r="AC211" s="48"/>
    </row>
    <row r="212" spans="1:29" s="3" customFormat="1" ht="29.1" customHeight="1">
      <c r="A212" s="89" t="s">
        <v>26</v>
      </c>
      <c r="B212" s="48" t="s">
        <v>927</v>
      </c>
      <c r="C212" s="48" t="s">
        <v>28</v>
      </c>
      <c r="D212" s="90" t="s">
        <v>928</v>
      </c>
      <c r="E212" s="90" t="s">
        <v>929</v>
      </c>
      <c r="F212" s="90" t="s">
        <v>930</v>
      </c>
      <c r="G212" s="91" t="s">
        <v>931</v>
      </c>
      <c r="H212" s="90" t="s">
        <v>932</v>
      </c>
      <c r="I212" s="91">
        <v>25187</v>
      </c>
      <c r="J212" s="52">
        <v>0</v>
      </c>
      <c r="K212" s="91">
        <v>14700</v>
      </c>
      <c r="L212" s="99">
        <f t="shared" si="10"/>
        <v>39887</v>
      </c>
      <c r="M212" s="48">
        <v>0</v>
      </c>
      <c r="N212" s="52"/>
      <c r="O212" s="53"/>
      <c r="P212" s="48"/>
      <c r="Q212" s="48"/>
      <c r="R212" s="48"/>
      <c r="S212" s="48"/>
      <c r="T212" s="48"/>
      <c r="U212" s="48"/>
      <c r="V212" s="48"/>
      <c r="W212" s="48"/>
      <c r="X212" s="51"/>
      <c r="Y212" s="53"/>
      <c r="Z212" s="53"/>
      <c r="AA212" s="53"/>
      <c r="AB212" s="48"/>
      <c r="AC212" s="48"/>
    </row>
    <row r="213" spans="1:29" s="3" customFormat="1" ht="29.1" customHeight="1">
      <c r="A213" s="89" t="s">
        <v>26</v>
      </c>
      <c r="B213" s="48" t="s">
        <v>933</v>
      </c>
      <c r="C213" s="48" t="s">
        <v>60</v>
      </c>
      <c r="D213" s="90" t="s">
        <v>934</v>
      </c>
      <c r="E213" s="90" t="s">
        <v>935</v>
      </c>
      <c r="F213" s="90" t="s">
        <v>930</v>
      </c>
      <c r="G213" s="91" t="s">
        <v>936</v>
      </c>
      <c r="H213" s="90" t="s">
        <v>937</v>
      </c>
      <c r="I213" s="91">
        <v>18204.099999999999</v>
      </c>
      <c r="J213" s="52">
        <v>0</v>
      </c>
      <c r="K213" s="91">
        <v>21795.9</v>
      </c>
      <c r="L213" s="99">
        <f t="shared" si="10"/>
        <v>40000</v>
      </c>
      <c r="M213" s="48">
        <v>0</v>
      </c>
      <c r="N213" s="52"/>
      <c r="O213" s="53"/>
      <c r="P213" s="48"/>
      <c r="Q213" s="48"/>
      <c r="R213" s="48"/>
      <c r="S213" s="48"/>
      <c r="T213" s="48"/>
      <c r="U213" s="48"/>
      <c r="V213" s="48"/>
      <c r="W213" s="48"/>
      <c r="X213" s="51"/>
      <c r="Y213" s="53"/>
      <c r="Z213" s="53"/>
      <c r="AA213" s="53"/>
      <c r="AB213" s="48"/>
      <c r="AC213" s="48"/>
    </row>
    <row r="214" spans="1:29" s="3" customFormat="1" ht="29.1" customHeight="1">
      <c r="A214" s="89" t="s">
        <v>26</v>
      </c>
      <c r="B214" s="48" t="s">
        <v>938</v>
      </c>
      <c r="C214" s="48" t="s">
        <v>700</v>
      </c>
      <c r="D214" s="90" t="s">
        <v>939</v>
      </c>
      <c r="E214" s="90" t="s">
        <v>940</v>
      </c>
      <c r="F214" s="90" t="s">
        <v>930</v>
      </c>
      <c r="G214" s="48"/>
      <c r="H214" s="48" t="s">
        <v>941</v>
      </c>
      <c r="I214" s="91">
        <v>28600</v>
      </c>
      <c r="J214" s="52">
        <v>0</v>
      </c>
      <c r="K214" s="91">
        <v>11400</v>
      </c>
      <c r="L214" s="99">
        <f t="shared" si="10"/>
        <v>40000</v>
      </c>
      <c r="M214" s="48">
        <v>0</v>
      </c>
      <c r="N214" s="52"/>
      <c r="O214" s="53"/>
      <c r="P214" s="48"/>
      <c r="Q214" s="48"/>
      <c r="R214" s="48"/>
      <c r="S214" s="48"/>
      <c r="T214" s="48"/>
      <c r="U214" s="48"/>
      <c r="V214" s="48"/>
      <c r="W214" s="48"/>
      <c r="X214" s="51"/>
      <c r="Y214" s="53"/>
      <c r="Z214" s="53"/>
      <c r="AA214" s="53"/>
      <c r="AB214" s="48"/>
      <c r="AC214" s="48"/>
    </row>
    <row r="215" spans="1:29" s="3" customFormat="1" ht="29.1" customHeight="1">
      <c r="A215" s="89" t="s">
        <v>26</v>
      </c>
      <c r="B215" s="48" t="s">
        <v>942</v>
      </c>
      <c r="C215" s="48" t="s">
        <v>106</v>
      </c>
      <c r="D215" s="90" t="s">
        <v>943</v>
      </c>
      <c r="E215" s="90" t="s">
        <v>944</v>
      </c>
      <c r="F215" s="90" t="s">
        <v>930</v>
      </c>
      <c r="G215" s="48"/>
      <c r="H215" s="90" t="s">
        <v>945</v>
      </c>
      <c r="I215" s="91">
        <v>40000</v>
      </c>
      <c r="J215" s="52">
        <v>0</v>
      </c>
      <c r="K215" s="52">
        <v>0</v>
      </c>
      <c r="L215" s="99">
        <f t="shared" si="10"/>
        <v>40000</v>
      </c>
      <c r="M215" s="48">
        <v>0</v>
      </c>
      <c r="N215" s="52"/>
      <c r="O215" s="53"/>
      <c r="P215" s="48"/>
      <c r="Q215" s="48"/>
      <c r="R215" s="48"/>
      <c r="S215" s="48"/>
      <c r="T215" s="48"/>
      <c r="U215" s="48"/>
      <c r="V215" s="48"/>
      <c r="W215" s="48"/>
      <c r="X215" s="51"/>
      <c r="Y215" s="53"/>
      <c r="Z215" s="53"/>
      <c r="AA215" s="53"/>
      <c r="AB215" s="48"/>
      <c r="AC215" s="48"/>
    </row>
    <row r="216" spans="1:29" s="3" customFormat="1" ht="29.1" customHeight="1">
      <c r="A216" s="89" t="s">
        <v>26</v>
      </c>
      <c r="B216" s="48" t="s">
        <v>946</v>
      </c>
      <c r="C216" s="48" t="s">
        <v>76</v>
      </c>
      <c r="D216" s="48" t="s">
        <v>947</v>
      </c>
      <c r="E216" s="48" t="s">
        <v>948</v>
      </c>
      <c r="F216" s="90" t="s">
        <v>930</v>
      </c>
      <c r="G216" s="48"/>
      <c r="H216" s="48" t="s">
        <v>949</v>
      </c>
      <c r="I216" s="91">
        <v>27000</v>
      </c>
      <c r="J216" s="52">
        <v>0</v>
      </c>
      <c r="K216" s="91">
        <v>13000</v>
      </c>
      <c r="L216" s="99">
        <f t="shared" si="10"/>
        <v>40000</v>
      </c>
      <c r="M216" s="48">
        <v>0</v>
      </c>
      <c r="N216" s="52"/>
      <c r="O216" s="53"/>
      <c r="P216" s="48"/>
      <c r="Q216" s="48"/>
      <c r="R216" s="48"/>
      <c r="S216" s="48"/>
      <c r="T216" s="48"/>
      <c r="U216" s="48"/>
      <c r="V216" s="48"/>
      <c r="W216" s="48"/>
      <c r="X216" s="51"/>
      <c r="Y216" s="53"/>
      <c r="Z216" s="53"/>
      <c r="AA216" s="53"/>
      <c r="AB216" s="48"/>
      <c r="AC216" s="48"/>
    </row>
    <row r="217" spans="1:29" s="3" customFormat="1" ht="29.1" customHeight="1">
      <c r="A217" s="89" t="s">
        <v>26</v>
      </c>
      <c r="B217" s="48" t="s">
        <v>950</v>
      </c>
      <c r="C217" s="48" t="s">
        <v>678</v>
      </c>
      <c r="D217" s="90" t="s">
        <v>951</v>
      </c>
      <c r="E217" s="90" t="s">
        <v>952</v>
      </c>
      <c r="F217" s="48" t="s">
        <v>953</v>
      </c>
      <c r="G217" s="48"/>
      <c r="H217" s="48" t="s">
        <v>954</v>
      </c>
      <c r="I217" s="52">
        <v>0</v>
      </c>
      <c r="J217" s="91">
        <v>66000</v>
      </c>
      <c r="K217" s="52">
        <v>0</v>
      </c>
      <c r="L217" s="99">
        <f t="shared" si="10"/>
        <v>66000</v>
      </c>
      <c r="M217" s="48">
        <v>1</v>
      </c>
      <c r="N217" s="52"/>
      <c r="O217" s="53"/>
      <c r="P217" s="48"/>
      <c r="Q217" s="48"/>
      <c r="R217" s="48"/>
      <c r="S217" s="48"/>
      <c r="T217" s="48"/>
      <c r="U217" s="48"/>
      <c r="V217" s="48"/>
      <c r="W217" s="48"/>
      <c r="X217" s="51"/>
      <c r="Y217" s="53"/>
      <c r="Z217" s="53"/>
      <c r="AA217" s="53"/>
      <c r="AB217" s="48"/>
      <c r="AC217" s="48"/>
    </row>
    <row r="218" spans="1:29" s="3" customFormat="1" ht="29.1" customHeight="1">
      <c r="A218" s="89" t="s">
        <v>26</v>
      </c>
      <c r="B218" s="48" t="s">
        <v>955</v>
      </c>
      <c r="C218" s="48" t="s">
        <v>112</v>
      </c>
      <c r="D218" s="90" t="s">
        <v>956</v>
      </c>
      <c r="E218" s="90" t="s">
        <v>957</v>
      </c>
      <c r="F218" s="90" t="s">
        <v>225</v>
      </c>
      <c r="G218" s="48"/>
      <c r="H218" s="91" t="s">
        <v>958</v>
      </c>
      <c r="I218" s="91">
        <v>28005</v>
      </c>
      <c r="J218" s="52">
        <v>0</v>
      </c>
      <c r="K218" s="91">
        <v>11600</v>
      </c>
      <c r="L218" s="99">
        <f t="shared" si="10"/>
        <v>39605</v>
      </c>
      <c r="M218" s="48">
        <v>0</v>
      </c>
      <c r="N218" s="52"/>
      <c r="O218" s="53"/>
      <c r="P218" s="48"/>
      <c r="Q218" s="48"/>
      <c r="R218" s="48"/>
      <c r="S218" s="48"/>
      <c r="T218" s="48"/>
      <c r="U218" s="48"/>
      <c r="V218" s="48"/>
      <c r="W218" s="48"/>
      <c r="X218" s="51"/>
      <c r="Y218" s="53"/>
      <c r="Z218" s="53"/>
      <c r="AA218" s="53"/>
      <c r="AB218" s="48"/>
      <c r="AC218" s="48"/>
    </row>
    <row r="219" spans="1:29" s="3" customFormat="1" ht="29.1" customHeight="1">
      <c r="A219" s="89" t="s">
        <v>26</v>
      </c>
      <c r="B219" s="48" t="s">
        <v>959</v>
      </c>
      <c r="C219" s="48" t="s">
        <v>137</v>
      </c>
      <c r="D219" s="100" t="s">
        <v>960</v>
      </c>
      <c r="E219" s="100" t="s">
        <v>555</v>
      </c>
      <c r="F219" s="90" t="s">
        <v>930</v>
      </c>
      <c r="G219" s="48"/>
      <c r="H219" s="91" t="s">
        <v>961</v>
      </c>
      <c r="I219" s="91">
        <v>30000</v>
      </c>
      <c r="J219" s="52">
        <v>0</v>
      </c>
      <c r="K219" s="91">
        <v>10000</v>
      </c>
      <c r="L219" s="99">
        <f t="shared" si="10"/>
        <v>40000</v>
      </c>
      <c r="M219" s="48">
        <v>0</v>
      </c>
      <c r="N219" s="52"/>
      <c r="O219" s="53"/>
      <c r="P219" s="48"/>
      <c r="Q219" s="48"/>
      <c r="R219" s="48"/>
      <c r="S219" s="48"/>
      <c r="T219" s="48"/>
      <c r="U219" s="48"/>
      <c r="V219" s="48"/>
      <c r="W219" s="48"/>
      <c r="X219" s="51"/>
      <c r="Y219" s="53"/>
      <c r="Z219" s="53"/>
      <c r="AA219" s="53"/>
      <c r="AB219" s="48"/>
      <c r="AC219" s="48"/>
    </row>
  </sheetData>
  <mergeCells count="19">
    <mergeCell ref="Z1:Z2"/>
    <mergeCell ref="AA1:AA2"/>
    <mergeCell ref="AB1:AB2"/>
    <mergeCell ref="AC1:AC2"/>
    <mergeCell ref="I1:I2"/>
    <mergeCell ref="J1:J2"/>
    <mergeCell ref="K1:K2"/>
    <mergeCell ref="L1:L2"/>
    <mergeCell ref="M1:M2"/>
    <mergeCell ref="Y1:Y2"/>
    <mergeCell ref="N1:X1"/>
    <mergeCell ref="A1:A2"/>
    <mergeCell ref="B1:B2"/>
    <mergeCell ref="C1:C2"/>
    <mergeCell ref="D1:D2"/>
    <mergeCell ref="E1:E2"/>
    <mergeCell ref="F1:F2"/>
    <mergeCell ref="G1:G2"/>
    <mergeCell ref="H1:H2"/>
  </mergeCells>
  <hyperlinks>
    <hyperlink ref="E29" r:id="rId1" xr:uid="{00000000-0004-0000-0000-000000000000}"/>
    <hyperlink ref="E35" r:id="rId2" xr:uid="{00000000-0004-0000-0000-000001000000}"/>
    <hyperlink ref="E36" r:id="rId3" xr:uid="{00000000-0004-0000-0000-000002000000}"/>
    <hyperlink ref="E41" r:id="rId4" xr:uid="{00000000-0004-0000-0000-000003000000}"/>
    <hyperlink ref="E50" r:id="rId5" xr:uid="{00000000-0004-0000-0000-000004000000}"/>
    <hyperlink ref="E59" r:id="rId6" xr:uid="{00000000-0004-0000-0000-000005000000}"/>
    <hyperlink ref="E61" r:id="rId7" xr:uid="{00000000-0004-0000-0000-000006000000}"/>
    <hyperlink ref="E67" r:id="rId8" xr:uid="{00000000-0004-0000-0000-000007000000}"/>
    <hyperlink ref="E68" r:id="rId9" xr:uid="{00000000-0004-0000-0000-000008000000}"/>
    <hyperlink ref="E74" r:id="rId10" xr:uid="{00000000-0004-0000-0000-000009000000}"/>
    <hyperlink ref="E80" r:id="rId11" xr:uid="{00000000-0004-0000-0000-00000A000000}"/>
    <hyperlink ref="E83" r:id="rId12" xr:uid="{00000000-0004-0000-0000-00000B000000}"/>
    <hyperlink ref="E89" r:id="rId13" xr:uid="{00000000-0004-0000-0000-00000C000000}"/>
    <hyperlink ref="E91" r:id="rId14" xr:uid="{00000000-0004-0000-0000-00000D000000}"/>
    <hyperlink ref="E93" r:id="rId15" xr:uid="{00000000-0004-0000-0000-00000E000000}"/>
    <hyperlink ref="E99" r:id="rId16" xr:uid="{00000000-0004-0000-0000-00000F000000}"/>
    <hyperlink ref="E101" r:id="rId17" xr:uid="{00000000-0004-0000-0000-000010000000}"/>
    <hyperlink ref="E103" r:id="rId18" xr:uid="{00000000-0004-0000-0000-000011000000}"/>
    <hyperlink ref="E106" r:id="rId19" xr:uid="{00000000-0004-0000-0000-000012000000}"/>
    <hyperlink ref="E107" r:id="rId20" xr:uid="{00000000-0004-0000-0000-000013000000}"/>
    <hyperlink ref="E110" r:id="rId21" xr:uid="{00000000-0004-0000-0000-000014000000}"/>
    <hyperlink ref="E111" r:id="rId22" xr:uid="{00000000-0004-0000-0000-000015000000}"/>
    <hyperlink ref="E126" r:id="rId23" xr:uid="{00000000-0004-0000-0000-000016000000}"/>
    <hyperlink ref="E133" r:id="rId24" xr:uid="{00000000-0004-0000-0000-000017000000}"/>
    <hyperlink ref="E160" r:id="rId25" xr:uid="{00000000-0004-0000-0000-000018000000}"/>
    <hyperlink ref="E162" r:id="rId26" xr:uid="{00000000-0004-0000-0000-000019000000}"/>
    <hyperlink ref="E163" r:id="rId27" xr:uid="{00000000-0004-0000-0000-00001A000000}"/>
    <hyperlink ref="E165" r:id="rId28" xr:uid="{00000000-0004-0000-0000-00001B000000}"/>
    <hyperlink ref="E202" r:id="rId29" xr:uid="{00000000-0004-0000-0000-00001C000000}"/>
  </hyperlinks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AdmFA</cp:lastModifiedBy>
  <cp:revision>181</cp:revision>
  <dcterms:created xsi:type="dcterms:W3CDTF">2023-02-08T20:05:00Z</dcterms:created>
  <dcterms:modified xsi:type="dcterms:W3CDTF">2023-07-14T17:47:39Z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23F3D362A76C41A1AD52C24371F34524</vt:lpwstr>
  </property>
  <property fmtid="{D5CDD505-2E9C-101B-9397-08002B2CF9AE}" pid="3" name="KSOProductBuildVer">
    <vt:lpwstr>1046-11.2.0.11537</vt:lpwstr>
  </property>
</Properties>
</file>