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# Atividades Recentes FA\"/>
    </mc:Choice>
  </mc:AlternateContent>
  <xr:revisionPtr revIDLastSave="0" documentId="8_{26CA0A6F-73F4-4A88-A326-C2A7E7CEEB19}" xr6:coauthVersionLast="47" xr6:coauthVersionMax="47" xr10:uidLastSave="{00000000-0000-0000-0000-000000000000}"/>
  <bookViews>
    <workbookView xWindow="-120" yWindow="-120" windowWidth="29040" windowHeight="15840" tabRatio="884" activeTab="11" xr2:uid="{00000000-000D-0000-FFFF-FFFF00000000}"/>
  </bookViews>
  <sheets>
    <sheet name="01-2021" sheetId="1" r:id="rId1"/>
    <sheet name="02-2021" sheetId="2" r:id="rId2"/>
    <sheet name="03-2021" sheetId="3" r:id="rId3"/>
    <sheet name="04-2021" sheetId="4" r:id="rId4"/>
    <sheet name="05-2021" sheetId="5" r:id="rId5"/>
    <sheet name="06-2021" sheetId="6" r:id="rId6"/>
    <sheet name="07-2021" sheetId="7" r:id="rId7"/>
    <sheet name="08-2021 " sheetId="8" r:id="rId8"/>
    <sheet name="09-2021" sheetId="9" r:id="rId9"/>
    <sheet name="10-2021" sheetId="10" r:id="rId10"/>
    <sheet name="11-2021 " sheetId="11" r:id="rId11"/>
    <sheet name="12-2021 " sheetId="13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3" l="1"/>
  <c r="C8" i="13"/>
  <c r="C26" i="11"/>
  <c r="C20" i="11"/>
  <c r="C35" i="11"/>
  <c r="C35" i="10"/>
  <c r="C8" i="10"/>
  <c r="C35" i="9"/>
  <c r="C8" i="9"/>
  <c r="C33" i="8"/>
  <c r="C32" i="8" s="1"/>
  <c r="C27" i="8"/>
  <c r="C8" i="8" s="1"/>
  <c r="C32" i="7"/>
  <c r="C8" i="7"/>
  <c r="C33" i="7"/>
  <c r="C27" i="7"/>
  <c r="C13" i="6"/>
  <c r="C8" i="6" s="1"/>
  <c r="C11" i="6"/>
  <c r="C12" i="5"/>
  <c r="C14" i="5"/>
  <c r="C17" i="5"/>
  <c r="C18" i="5"/>
  <c r="C19" i="5"/>
  <c r="C20" i="5"/>
  <c r="C26" i="5"/>
  <c r="C29" i="5"/>
  <c r="C30" i="5"/>
  <c r="C7" i="4"/>
  <c r="C18" i="4"/>
  <c r="C20" i="4"/>
  <c r="C21" i="4"/>
  <c r="C8" i="11" l="1"/>
  <c r="C7" i="5"/>
  <c r="C7" i="3"/>
</calcChain>
</file>

<file path=xl/sharedStrings.xml><?xml version="1.0" encoding="utf-8"?>
<sst xmlns="http://schemas.openxmlformats.org/spreadsheetml/2006/main" count="426" uniqueCount="176">
  <si>
    <t>FUNDACAO ARAUCARIA</t>
  </si>
  <si>
    <t>Contabilidade</t>
  </si>
  <si>
    <t>Consolidação: Empresa</t>
  </si>
  <si>
    <t>Conta</t>
  </si>
  <si>
    <t>Nome</t>
  </si>
  <si>
    <t>Débito</t>
  </si>
  <si>
    <t>CONV/2017 - SENAR - CP 01/17 - CV</t>
  </si>
  <si>
    <t>CONV/2017 - SENAR - CP 01/17 - TC</t>
  </si>
  <si>
    <t>CONV/2019 - BOLSA DE PRODUTIVIDADE/EXTENSÃO - CP 15/17 CV</t>
  </si>
  <si>
    <t>CONV/2019 - BOLSA DE PRODUT EM PESQUISA - CP 15/17 TC</t>
  </si>
  <si>
    <t>CONV/2019 - BOLSA DE POS-DOUTORADO - CP 13/18 - CV</t>
  </si>
  <si>
    <t>CONV/2019 - BOLSA FA E FUND PQ TECNOL ITAIPU - CP 21/18 - CV</t>
  </si>
  <si>
    <t>CONV/2019 - PI 02/19 - NANOTECNOLOGIA - TC</t>
  </si>
  <si>
    <t>CONV/2019 - PIBIC &amp; PIBIT - CP 01/19 - CV</t>
  </si>
  <si>
    <t>CONV/2019 - PIBIS - CP 02/19 - CV</t>
  </si>
  <si>
    <t>CONV/2019 - PIBEX - CP 03/19 - CV</t>
  </si>
  <si>
    <t>CONV/2019 - PI 08/19 -TC- TRINACIONAL- DESENV REG</t>
  </si>
  <si>
    <t>CONV/2019 - RENAULT - CP 06/2019- TC</t>
  </si>
  <si>
    <t>CONV/2019 - SINAPSE DA INOVACAO PR - CP 22/18</t>
  </si>
  <si>
    <t>CONV/2020 - BOLSA TECNICO - CP 10/19 CV</t>
  </si>
  <si>
    <t>CONV/2020 - BOLSA TECNICO - CP 10/19 TC</t>
  </si>
  <si>
    <t>CONV/2020 - UENP/UNESPAR - CP 18/19 CV</t>
  </si>
  <si>
    <t>CONV/2020 - SENAR - CP 17/19 TC</t>
  </si>
  <si>
    <t>CONV/2020 - NAPI TAXOLINE - PI 02/2020 CV</t>
  </si>
  <si>
    <t>CONV/2020 - PIBIC E PIBIT - CP 07/2020 CV</t>
  </si>
  <si>
    <t>CONV/2020 - PIBIS - CP 08/2020 CV</t>
  </si>
  <si>
    <t>CONV/2020 - SISTEMA INOVAÇÃO DO SUDOESTE - CP 14/19</t>
  </si>
  <si>
    <t>CONV/2020 - PIBEX - CP 06/2020 CV</t>
  </si>
  <si>
    <t>CONV/2020 - PIBIC E PIBIT - CP 07/2020 TC</t>
  </si>
  <si>
    <t>CONV/2020 - NAPI GENOMICA - PI 04/2020 CV</t>
  </si>
  <si>
    <t>CONV/2020 - PIBIS - CP 08/2020 TC</t>
  </si>
  <si>
    <t>CONV/2020 - NAPI TWRA - PI 12/2020 CV</t>
  </si>
  <si>
    <t>CONV/2020 - BOLSA DE PRODUT EM PESQUISA - CP 15/17 CV</t>
  </si>
  <si>
    <t>Valor</t>
  </si>
  <si>
    <t>CONV/2020 - NAPI HIDROCARBONETOS PI 14/2020 TC</t>
  </si>
  <si>
    <t>CONV/2020 - DNA - PI 15/2020</t>
  </si>
  <si>
    <t>CONV/2020 - BIOPARK - CP 15/2019 CV</t>
  </si>
  <si>
    <t>CONV/2021 - ULSTER - CP 15/2020 CV</t>
  </si>
  <si>
    <t>CONV/2021 - PI EM DESIGN - CP 10/20 CV</t>
  </si>
  <si>
    <t>CONV/2021 - TELEMEDICINA - PI 01/21 CV</t>
  </si>
  <si>
    <t>CONV/2021 - SAUDE UNICA - CP 13/19 CV</t>
  </si>
  <si>
    <t>CONV/2021 - DIGITALIZACAO FA - PI 13/20 TC</t>
  </si>
  <si>
    <t>CONV/2021 - PIBIS - CP 08/20 TC</t>
  </si>
  <si>
    <t>CONV/2021 - PIBEX - CP 06/20 TC</t>
  </si>
  <si>
    <t>CONV/2018 - PROGR BOLSAS RENAULT - FA - CP 01/18 - CV</t>
  </si>
  <si>
    <t>CONV/2018 - SENAR - CP 01/17 - CV</t>
  </si>
  <si>
    <t>CONV/2019 - PI 02/19 - NANOTECNOLOGIA - CV</t>
  </si>
  <si>
    <t>CONV/2019 - ORG E PARTICIP EM EVENTOS - CP 11/19 - CV</t>
  </si>
  <si>
    <t>CONV/2019 - ORG E PARTICIP EM EVENTOS - CP 11/19 - TC</t>
  </si>
  <si>
    <t>CONV/2020 - ORG PARTICIP DE EVENTOS - CP 11/19 CV</t>
  </si>
  <si>
    <t>CONV/2020 - NAPI AGRO - PI 05/2019 - CV</t>
  </si>
  <si>
    <t>CONV/2020 - ORG PARTICIP DE EVENTOS - CP 11/19 TC</t>
  </si>
  <si>
    <t>CONV/2021 - COVID - CP 01/21 CV</t>
  </si>
  <si>
    <t>CONV/2021 - FAPESP - CP 16/19 CV</t>
  </si>
  <si>
    <t>CONV/2020 - ULSTER - CP 15/20 CV</t>
  </si>
  <si>
    <t>CONV/2021 - COVID - CP 01/21 TC</t>
  </si>
  <si>
    <t>CONV/2021 - ARTES MARCIAIS - PI 07/20 CV</t>
  </si>
  <si>
    <t>CONV/2021 - POLO AGRICOLA - PI 10/20 CV</t>
  </si>
  <si>
    <t>CONV/2021 - ARTES MARCIAIS - PI 07/20 TC</t>
  </si>
  <si>
    <t>CONV/2021 - MULTILAB - PI 09/20 TC</t>
  </si>
  <si>
    <t>CONV/2021 - PROGRAMA WASH - PI 06/20 TC</t>
  </si>
  <si>
    <t xml:space="preserve">Período: 04/2021 </t>
  </si>
  <si>
    <t xml:space="preserve">Período: 03/2021 </t>
  </si>
  <si>
    <t xml:space="preserve">Período: 02/2021 </t>
  </si>
  <si>
    <t>CONV/2021 - PPGs IEEs - CP 03/21 CV</t>
  </si>
  <si>
    <t>CONV/2021 - PRO EXTENSAO IEES - CP 02/21 CV</t>
  </si>
  <si>
    <t>CONV/2021 - NAPI GENOMICA - PI 04/21 CV</t>
  </si>
  <si>
    <t>CONV/2021 - CENTELHA - CP 03/20</t>
  </si>
  <si>
    <t xml:space="preserve">Período: 05/2021 </t>
  </si>
  <si>
    <t>CNPJ: 03.579.617/0001-00</t>
  </si>
  <si>
    <t>CONV/2021 - NAPI GENOMICA - PI 04/21 CVPDI</t>
  </si>
  <si>
    <t>CONV/2021 - NAPI HCR - PI 03/21 CVPDI</t>
  </si>
  <si>
    <t>CONV/2021 - PIBIC &amp; PIBIT - CP 07/20 TC</t>
  </si>
  <si>
    <t>CONV/2021 - PI EM DESIGN - CP 10/20 TC</t>
  </si>
  <si>
    <t>CONV/2021 - DIGITAL LINKS - PI 05/21 CVPDI</t>
  </si>
  <si>
    <t>CONV/2021 - CAPES - PI 09/21 CVPDI</t>
  </si>
  <si>
    <t>CONV/2021 - ROBOTICA - PI 11/20 CV</t>
  </si>
  <si>
    <t xml:space="preserve">Período: 06/2021 </t>
  </si>
  <si>
    <t>CONV/2021 - MANNA ACADEMY - PI 06/21 CVPDI</t>
  </si>
  <si>
    <t>CONV/2021 - BOTICARIO - CP 14/20 TC</t>
  </si>
  <si>
    <t>CONV/2021 - RENAULT - CP 16/20 TC</t>
  </si>
  <si>
    <t>CONV/2021 - LAR COOPERATIVA CP 13/20 CV</t>
  </si>
  <si>
    <t>CONV/2021 - PPSUS 20/21 CP 11/20 CV</t>
  </si>
  <si>
    <t>CONV/2021 - PPSUS 20/21 CP 11/20 TC</t>
  </si>
  <si>
    <t xml:space="preserve">Período: 07/2021 </t>
  </si>
  <si>
    <t xml:space="preserve">1.1.03.0311 </t>
  </si>
  <si>
    <t xml:space="preserve">1.1.03.0386 </t>
  </si>
  <si>
    <t xml:space="preserve">1.1.03.0406 </t>
  </si>
  <si>
    <t xml:space="preserve">1.1.03.0427 </t>
  </si>
  <si>
    <t xml:space="preserve">Período: 08/2021 </t>
  </si>
  <si>
    <t xml:space="preserve">1.1.04.0049 </t>
  </si>
  <si>
    <t xml:space="preserve">1.1.04.0025 </t>
  </si>
  <si>
    <t>CONV/2014 - TECNOVA - RECURSOS FINEP</t>
  </si>
  <si>
    <t xml:space="preserve">1.1.03.0360 </t>
  </si>
  <si>
    <t xml:space="preserve">1.1.03.0372 </t>
  </si>
  <si>
    <t>CONV/2020 - EMPREENDORISMO - CP 27/18 TC</t>
  </si>
  <si>
    <t xml:space="preserve">1.1.03.0435 </t>
  </si>
  <si>
    <t>CONV/2021 - BOLSA PRODUT EM PESQUISA - CP 15/17 CV</t>
  </si>
  <si>
    <t xml:space="preserve">1.1.03.0436 </t>
  </si>
  <si>
    <t>CONV/2021 - PIBEX - CP 06/21 CVPDI</t>
  </si>
  <si>
    <t xml:space="preserve">1.1.03.0437 </t>
  </si>
  <si>
    <t>CONV/2021 - PIBIC &amp; PIBIT - CP 07/21 CVPDI</t>
  </si>
  <si>
    <t xml:space="preserve">1.1.03.0438 </t>
  </si>
  <si>
    <t>CONV/2021 - BOLSA TECNICO - CP 05/21 CVPDI</t>
  </si>
  <si>
    <t xml:space="preserve">1.1.03.0439 </t>
  </si>
  <si>
    <t>CONV/2021 - PIBIS - CP 08/21 CVPDI</t>
  </si>
  <si>
    <t xml:space="preserve">1.1.03.0440 </t>
  </si>
  <si>
    <t>CONV/2021 - MONIT GEN SARS-CoV-2 - PI 10/21 CVPDI</t>
  </si>
  <si>
    <t xml:space="preserve">1.1.03.0441 </t>
  </si>
  <si>
    <t>CONV/2021 - NITS - CP 04/21 CVPDI</t>
  </si>
  <si>
    <t xml:space="preserve">1.1.03.0442 </t>
  </si>
  <si>
    <t>CONV/2021 - NAPI BIOINFORMATICA - PI 11/21 CVPDI</t>
  </si>
  <si>
    <t xml:space="preserve">1.1.03.0443 </t>
  </si>
  <si>
    <t>CONV/2021 - MITACS - PI 08/21 CVPDI</t>
  </si>
  <si>
    <t xml:space="preserve">1.1.03.0444 </t>
  </si>
  <si>
    <t>CONV/2021 - BIODIVERSIDADE - PI 13/21 CVPDI</t>
  </si>
  <si>
    <t xml:space="preserve">1.1.03.0445 </t>
  </si>
  <si>
    <t>CONV/2021 - STARTUP MATCH - CP 12/19</t>
  </si>
  <si>
    <t xml:space="preserve">Período: 10/2021 </t>
  </si>
  <si>
    <t xml:space="preserve">Período: 09/2021 </t>
  </si>
  <si>
    <t xml:space="preserve">Período: 11/2021 </t>
  </si>
  <si>
    <t>TRANSFERÊNCIA PARA CONVÊNIOS, TERMOS DE COLABORAÇÃO E TERMOS DE OUTORGA</t>
  </si>
  <si>
    <t xml:space="preserve">1.1.03.0356 </t>
  </si>
  <si>
    <t xml:space="preserve">1.1.03.0385 </t>
  </si>
  <si>
    <t xml:space="preserve">1.1.03.0422 </t>
  </si>
  <si>
    <t xml:space="preserve">1.1.03.0446 </t>
  </si>
  <si>
    <t>CONV/2021 - NAPI TAXONLINE - PI 02/20 CV</t>
  </si>
  <si>
    <t xml:space="preserve">1.1.03.0447 </t>
  </si>
  <si>
    <t>CONV/2021 - EAIC &amp; EAIT - CP 11/21 CVPDI</t>
  </si>
  <si>
    <t xml:space="preserve">1.1.03.0448 </t>
  </si>
  <si>
    <t>CONV/2021 - EAEX- CP 12/21 CVPDI</t>
  </si>
  <si>
    <t xml:space="preserve">1.1.03.0449 </t>
  </si>
  <si>
    <t>CONV/2021 - INTERFORENSICS - PI 17/21 CVPDI</t>
  </si>
  <si>
    <t xml:space="preserve">1.1.03.0450 </t>
  </si>
  <si>
    <t>CONV/2021 - ABES - PI 18/21 CVPDI</t>
  </si>
  <si>
    <t xml:space="preserve">1.1.03.0451 </t>
  </si>
  <si>
    <t>CONV/2021 - SEMANA CT&amp;I - PI 14/21</t>
  </si>
  <si>
    <t xml:space="preserve">1.1.04.0047 </t>
  </si>
  <si>
    <t>CONV/2020 - PPP - CP 20/18 TC</t>
  </si>
  <si>
    <t>RECURSOS P/CONTRATAÇOES ESTADUAIS</t>
  </si>
  <si>
    <t>RECURSOS P/CONTRATAÇOES FEDERAIS</t>
  </si>
  <si>
    <t>RECURSOS P/CONTRATAÇÕES FEDERAIS</t>
  </si>
  <si>
    <t>REC P/CONTRATAÇÕES ESTADUAIS</t>
  </si>
  <si>
    <t>RECURSOS PARA CONTRATAÇÕES ESTADUAIS</t>
  </si>
  <si>
    <t xml:space="preserve">1.1.03.0276 </t>
  </si>
  <si>
    <t xml:space="preserve">1.1.03.0382 </t>
  </si>
  <si>
    <t xml:space="preserve">1.1.03.0384 </t>
  </si>
  <si>
    <t xml:space="preserve">1.1.03.0403 </t>
  </si>
  <si>
    <t xml:space="preserve">1.1.03.0404 </t>
  </si>
  <si>
    <t xml:space="preserve">1.1.03.0423 </t>
  </si>
  <si>
    <t xml:space="preserve">1.1.03.0452 </t>
  </si>
  <si>
    <t>CONV/2021 - PROED - PI 22/21</t>
  </si>
  <si>
    <t xml:space="preserve">1.1.03.0453 </t>
  </si>
  <si>
    <t>CONV/2021 - NAPI FISICA - PI 16/21 CVPDI</t>
  </si>
  <si>
    <t xml:space="preserve">1.1.03.0454 </t>
  </si>
  <si>
    <t>CONV/2021 - NAPI AGRO - PI 21/21 CVPDI</t>
  </si>
  <si>
    <t xml:space="preserve">1.1.03.0455 </t>
  </si>
  <si>
    <t>CONV/2021 - NAPI EDUCACAO - PI 20/21 CVPDI</t>
  </si>
  <si>
    <t xml:space="preserve">1.1.03.0456 </t>
  </si>
  <si>
    <t>CONV/2021 - EVENTO CIKI - PI 23/21 CVPDI</t>
  </si>
  <si>
    <t xml:space="preserve">1.1.03.0457 </t>
  </si>
  <si>
    <t>CONV/2021 - FIOCRUZ - CP 12/20 CV</t>
  </si>
  <si>
    <t xml:space="preserve">1.1.04.0046 </t>
  </si>
  <si>
    <t>CONV/2020 - PPP - CP 20/18 CV</t>
  </si>
  <si>
    <t xml:space="preserve">Período: 12/2021 </t>
  </si>
  <si>
    <t xml:space="preserve">1.1.03.0412 </t>
  </si>
  <si>
    <t>CONV/2021 - SAUDE UNICA - CP 13/19 TC</t>
  </si>
  <si>
    <t xml:space="preserve">1.1.03.0413 </t>
  </si>
  <si>
    <t>CONV/2021 - VOLVO - CP 02/20 TC</t>
  </si>
  <si>
    <t xml:space="preserve">1.1.03.0458 </t>
  </si>
  <si>
    <t>CONV/2021 - NAPI AGUAS - PI 12/21 CVPDI</t>
  </si>
  <si>
    <t xml:space="preserve">1.1.03.0459 </t>
  </si>
  <si>
    <t>CONV/2021 - MITACS - PI 15/21 CVPDI</t>
  </si>
  <si>
    <t xml:space="preserve">1.1.03.0460 </t>
  </si>
  <si>
    <t>CONV/2021 - FIOCRUZ - CP 12/20 TC</t>
  </si>
  <si>
    <t>Período: 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</si>
</sst>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14" fontId="1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21" fontId="18" fillId="0" borderId="0" xfId="0" applyNumberFormat="1" applyFont="1" applyAlignment="1">
      <alignment horizontal="right"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0" fillId="0" borderId="0" xfId="0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14" fontId="18" fillId="0" borderId="0" xfId="0" applyNumberFormat="1" applyFont="1" applyAlignment="1">
      <alignment horizontal="right" wrapText="1"/>
    </xf>
    <xf numFmtId="21" fontId="1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33" borderId="10" xfId="0" applyFont="1" applyFill="1" applyBorder="1" applyAlignment="1">
      <alignment horizontal="left" wrapText="1"/>
    </xf>
    <xf numFmtId="49" fontId="19" fillId="33" borderId="10" xfId="0" applyNumberFormat="1" applyFont="1" applyFill="1" applyBorder="1" applyAlignment="1">
      <alignment horizontal="center" wrapText="1"/>
    </xf>
    <xf numFmtId="4" fontId="19" fillId="33" borderId="10" xfId="0" applyNumberFormat="1" applyFont="1" applyFill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4" fontId="18" fillId="0" borderId="10" xfId="0" applyNumberFormat="1" applyFont="1" applyBorder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49" fontId="19" fillId="34" borderId="10" xfId="0" applyNumberFormat="1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left" wrapText="1"/>
    </xf>
    <xf numFmtId="4" fontId="18" fillId="34" borderId="1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4" fontId="0" fillId="0" borderId="0" xfId="0" applyNumberFormat="1"/>
    <xf numFmtId="43" fontId="0" fillId="0" borderId="0" xfId="43" applyFont="1"/>
    <xf numFmtId="0" fontId="19" fillId="34" borderId="10" xfId="0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34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3" fontId="18" fillId="34" borderId="10" xfId="43" applyFont="1" applyFill="1" applyBorder="1" applyAlignment="1">
      <alignment horizontal="center" wrapText="1"/>
    </xf>
    <xf numFmtId="0" fontId="0" fillId="0" borderId="10" xfId="0" applyBorder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3" builtinId="3"/>
    <cellStyle name="Vírgula 2" xfId="42" xr:uid="{E1BA5211-4618-4674-923A-A2EE26670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8"/>
  <sheetViews>
    <sheetView showGridLines="0" zoomScale="70" zoomScaleNormal="70" workbookViewId="0">
      <selection activeCell="D17" sqref="D17"/>
    </sheetView>
  </sheetViews>
  <sheetFormatPr defaultRowHeight="15" x14ac:dyDescent="0.25"/>
  <cols>
    <col min="1" max="1" width="28.42578125" bestFit="1" customWidth="1"/>
    <col min="2" max="2" width="74.28515625" customWidth="1"/>
    <col min="4" max="4" width="17.28515625" bestFit="1" customWidth="1"/>
    <col min="5" max="5" width="12.7109375" bestFit="1" customWidth="1"/>
    <col min="6" max="6" width="14.7109375" bestFit="1" customWidth="1"/>
    <col min="7" max="7" width="20.5703125" bestFit="1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2"/>
    </row>
    <row r="2" spans="1:7" ht="15.75" customHeight="1" x14ac:dyDescent="0.25">
      <c r="A2" s="1" t="s">
        <v>1</v>
      </c>
      <c r="B2" s="41" t="s">
        <v>121</v>
      </c>
      <c r="C2" s="41"/>
      <c r="D2" s="41"/>
      <c r="E2" s="13"/>
      <c r="F2" s="1"/>
      <c r="G2" s="3"/>
    </row>
    <row r="3" spans="1:7" ht="15.75" x14ac:dyDescent="0.25">
      <c r="A3" s="4"/>
      <c r="B3" s="4"/>
      <c r="C3" s="4"/>
      <c r="D3" s="4"/>
      <c r="E3" s="4"/>
      <c r="F3" s="1"/>
      <c r="G3" s="6"/>
    </row>
    <row r="4" spans="1:7" ht="15.75" x14ac:dyDescent="0.25">
      <c r="A4" s="4" t="s">
        <v>2</v>
      </c>
      <c r="B4" s="42" t="s">
        <v>175</v>
      </c>
      <c r="C4" s="42"/>
      <c r="D4" s="42"/>
      <c r="F4" s="4"/>
    </row>
    <row r="5" spans="1:7" ht="15.75" x14ac:dyDescent="0.25">
      <c r="A5" s="4"/>
      <c r="B5" s="4"/>
      <c r="C5" s="4"/>
      <c r="D5" s="4"/>
      <c r="E5" s="4"/>
      <c r="F5" s="4"/>
      <c r="G5" s="4"/>
    </row>
    <row r="6" spans="1:7" ht="15.75" x14ac:dyDescent="0.25">
      <c r="A6" s="24" t="s">
        <v>3</v>
      </c>
      <c r="B6" s="19" t="s">
        <v>4</v>
      </c>
      <c r="C6" s="10"/>
      <c r="D6" s="24" t="s">
        <v>33</v>
      </c>
    </row>
    <row r="7" spans="1:7" ht="15.75" x14ac:dyDescent="0.25">
      <c r="A7" s="8">
        <v>1103</v>
      </c>
      <c r="B7" s="8" t="s">
        <v>142</v>
      </c>
      <c r="C7" s="8"/>
      <c r="D7" s="7">
        <v>59216</v>
      </c>
    </row>
    <row r="8" spans="1:7" ht="15.75" x14ac:dyDescent="0.25">
      <c r="A8" s="21">
        <v>11030360</v>
      </c>
      <c r="B8" s="21" t="s">
        <v>18</v>
      </c>
      <c r="C8" s="21"/>
      <c r="D8" s="22">
        <v>59216</v>
      </c>
    </row>
  </sheetData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32DF-6074-41F8-9CDA-D432E951007A}">
  <dimension ref="A1:C43"/>
  <sheetViews>
    <sheetView showGridLines="0" zoomScale="80" zoomScaleNormal="80" workbookViewId="0">
      <selection activeCell="B8" sqref="B8"/>
    </sheetView>
  </sheetViews>
  <sheetFormatPr defaultRowHeight="15" x14ac:dyDescent="0.25"/>
  <cols>
    <col min="1" max="1" width="21.5703125" style="11" customWidth="1"/>
    <col min="2" max="2" width="74.140625" style="11" customWidth="1"/>
    <col min="3" max="3" width="24.140625" style="11" customWidth="1"/>
    <col min="4" max="16384" width="9.140625" style="11"/>
  </cols>
  <sheetData>
    <row r="1" spans="1:3" ht="23.25" customHeight="1" x14ac:dyDescent="0.25">
      <c r="A1" s="44" t="s">
        <v>0</v>
      </c>
      <c r="B1" s="44"/>
      <c r="C1" s="44"/>
    </row>
    <row r="2" spans="1:3" ht="22.5" customHeight="1" x14ac:dyDescent="0.25">
      <c r="A2" s="36" t="s">
        <v>1</v>
      </c>
      <c r="B2" s="43" t="s">
        <v>121</v>
      </c>
      <c r="C2" s="43"/>
    </row>
    <row r="3" spans="1:3" ht="15.75" x14ac:dyDescent="0.25">
      <c r="A3" s="36"/>
      <c r="B3" s="36"/>
      <c r="C3" s="36"/>
    </row>
    <row r="4" spans="1:3" ht="15.75" x14ac:dyDescent="0.25">
      <c r="A4" s="46" t="s">
        <v>69</v>
      </c>
      <c r="B4" s="46"/>
      <c r="C4" s="35"/>
    </row>
    <row r="5" spans="1:3" ht="15.75" x14ac:dyDescent="0.25">
      <c r="A5" s="45" t="s">
        <v>2</v>
      </c>
      <c r="B5" s="45"/>
      <c r="C5" s="17" t="s">
        <v>118</v>
      </c>
    </row>
    <row r="6" spans="1:3" ht="15.75" x14ac:dyDescent="0.25">
      <c r="A6" s="35"/>
      <c r="B6" s="35"/>
      <c r="C6" s="35"/>
    </row>
    <row r="7" spans="1:3" ht="15.75" x14ac:dyDescent="0.25">
      <c r="A7" s="33" t="s">
        <v>3</v>
      </c>
      <c r="B7" s="34" t="s">
        <v>4</v>
      </c>
      <c r="C7" s="33" t="s">
        <v>5</v>
      </c>
    </row>
    <row r="8" spans="1:3" ht="15.75" x14ac:dyDescent="0.25">
      <c r="A8" s="28">
        <v>1103</v>
      </c>
      <c r="B8" s="28" t="s">
        <v>143</v>
      </c>
      <c r="C8" s="29">
        <f>SUM(C9:C34)</f>
        <v>3060484</v>
      </c>
    </row>
    <row r="9" spans="1:3" ht="15.75" x14ac:dyDescent="0.25">
      <c r="A9" s="21" t="s">
        <v>122</v>
      </c>
      <c r="B9" s="21" t="s">
        <v>16</v>
      </c>
      <c r="C9" s="22">
        <v>102900</v>
      </c>
    </row>
    <row r="10" spans="1:3" ht="15.75" x14ac:dyDescent="0.25">
      <c r="A10" s="21" t="s">
        <v>93</v>
      </c>
      <c r="B10" s="21" t="s">
        <v>18</v>
      </c>
      <c r="C10" s="22">
        <v>16000</v>
      </c>
    </row>
    <row r="11" spans="1:3" ht="15.75" x14ac:dyDescent="0.25">
      <c r="A11" s="21" t="s">
        <v>123</v>
      </c>
      <c r="B11" s="21" t="s">
        <v>50</v>
      </c>
      <c r="C11" s="22">
        <v>50800</v>
      </c>
    </row>
    <row r="12" spans="1:3" ht="15.75" x14ac:dyDescent="0.25">
      <c r="A12" s="21" t="s">
        <v>124</v>
      </c>
      <c r="B12" s="21" t="s">
        <v>67</v>
      </c>
      <c r="C12" s="22">
        <v>29800</v>
      </c>
    </row>
    <row r="13" spans="1:3" ht="15.75" x14ac:dyDescent="0.25">
      <c r="A13" s="21" t="s">
        <v>98</v>
      </c>
      <c r="B13" s="21" t="s">
        <v>99</v>
      </c>
      <c r="C13" s="22">
        <v>88000</v>
      </c>
    </row>
    <row r="14" spans="1:3" ht="15.75" x14ac:dyDescent="0.25">
      <c r="A14" s="21" t="s">
        <v>100</v>
      </c>
      <c r="B14" s="21" t="s">
        <v>101</v>
      </c>
      <c r="C14" s="22">
        <v>384000</v>
      </c>
    </row>
    <row r="15" spans="1:3" ht="15.75" x14ac:dyDescent="0.25">
      <c r="A15" s="21" t="s">
        <v>102</v>
      </c>
      <c r="B15" s="21" t="s">
        <v>103</v>
      </c>
      <c r="C15" s="22">
        <v>258000</v>
      </c>
    </row>
    <row r="16" spans="1:3" ht="15.75" x14ac:dyDescent="0.25">
      <c r="A16" s="21" t="s">
        <v>104</v>
      </c>
      <c r="B16" s="21" t="s">
        <v>105</v>
      </c>
      <c r="C16" s="22">
        <v>224800</v>
      </c>
    </row>
    <row r="17" spans="1:3" ht="15.75" x14ac:dyDescent="0.25">
      <c r="A17" s="21" t="s">
        <v>108</v>
      </c>
      <c r="B17" s="21" t="s">
        <v>109</v>
      </c>
      <c r="C17" s="22">
        <v>582200</v>
      </c>
    </row>
    <row r="18" spans="1:3" ht="15.75" x14ac:dyDescent="0.25">
      <c r="A18" s="21" t="s">
        <v>110</v>
      </c>
      <c r="B18" s="21" t="s">
        <v>111</v>
      </c>
      <c r="C18" s="22">
        <v>531760</v>
      </c>
    </row>
    <row r="19" spans="1:3" ht="15.75" x14ac:dyDescent="0.25">
      <c r="A19" s="21" t="s">
        <v>112</v>
      </c>
      <c r="B19" s="21" t="s">
        <v>113</v>
      </c>
      <c r="C19" s="22">
        <v>11970</v>
      </c>
    </row>
    <row r="20" spans="1:3" ht="15.75" x14ac:dyDescent="0.25">
      <c r="A20" s="21" t="s">
        <v>114</v>
      </c>
      <c r="B20" s="21" t="s">
        <v>115</v>
      </c>
      <c r="C20" s="22">
        <v>248186</v>
      </c>
    </row>
    <row r="21" spans="1:3" ht="15.75" x14ac:dyDescent="0.25">
      <c r="A21" s="21" t="s">
        <v>116</v>
      </c>
      <c r="B21" s="21" t="s">
        <v>117</v>
      </c>
      <c r="C21" s="22">
        <v>27000</v>
      </c>
    </row>
    <row r="22" spans="1:3" ht="15.75" x14ac:dyDescent="0.25">
      <c r="A22" s="21" t="s">
        <v>125</v>
      </c>
      <c r="B22" s="21" t="s">
        <v>126</v>
      </c>
      <c r="C22" s="22">
        <v>57000</v>
      </c>
    </row>
    <row r="23" spans="1:3" ht="15.75" x14ac:dyDescent="0.25">
      <c r="A23" s="21" t="s">
        <v>127</v>
      </c>
      <c r="B23" s="21" t="s">
        <v>128</v>
      </c>
      <c r="C23" s="22">
        <v>178570</v>
      </c>
    </row>
    <row r="24" spans="1:3" ht="15.75" x14ac:dyDescent="0.25">
      <c r="A24" s="21" t="s">
        <v>129</v>
      </c>
      <c r="B24" s="21" t="s">
        <v>130</v>
      </c>
      <c r="C24" s="22">
        <v>149498</v>
      </c>
    </row>
    <row r="25" spans="1:3" ht="15.75" x14ac:dyDescent="0.25">
      <c r="A25" s="21" t="s">
        <v>131</v>
      </c>
      <c r="B25" s="21" t="s">
        <v>132</v>
      </c>
      <c r="C25" s="22">
        <v>30000</v>
      </c>
    </row>
    <row r="26" spans="1:3" ht="15.75" x14ac:dyDescent="0.25">
      <c r="A26" s="21" t="s">
        <v>133</v>
      </c>
      <c r="B26" s="21" t="s">
        <v>134</v>
      </c>
      <c r="C26" s="22">
        <v>30000</v>
      </c>
    </row>
    <row r="27" spans="1:3" ht="15.75" x14ac:dyDescent="0.25">
      <c r="A27" s="21" t="s">
        <v>135</v>
      </c>
      <c r="B27" s="21" t="s">
        <v>136</v>
      </c>
      <c r="C27" s="22">
        <v>60000</v>
      </c>
    </row>
    <row r="28" spans="1:3" ht="15.75" hidden="1" x14ac:dyDescent="0.25">
      <c r="A28" s="21"/>
      <c r="B28" s="21"/>
      <c r="C28" s="22"/>
    </row>
    <row r="29" spans="1:3" ht="15.75" hidden="1" x14ac:dyDescent="0.25">
      <c r="A29" s="21"/>
      <c r="B29" s="21"/>
      <c r="C29" s="22"/>
    </row>
    <row r="30" spans="1:3" ht="15.75" hidden="1" x14ac:dyDescent="0.25">
      <c r="A30" s="21"/>
      <c r="B30" s="21"/>
      <c r="C30" s="22"/>
    </row>
    <row r="31" spans="1:3" ht="15.75" hidden="1" x14ac:dyDescent="0.25">
      <c r="A31" s="21"/>
      <c r="B31" s="21"/>
      <c r="C31" s="22"/>
    </row>
    <row r="32" spans="1:3" ht="15.75" hidden="1" x14ac:dyDescent="0.25">
      <c r="A32" s="21"/>
      <c r="B32" s="21"/>
      <c r="C32" s="22"/>
    </row>
    <row r="33" spans="1:3" ht="15.75" hidden="1" x14ac:dyDescent="0.25">
      <c r="A33" s="21"/>
      <c r="B33" s="21"/>
      <c r="C33" s="22"/>
    </row>
    <row r="34" spans="1:3" ht="15.75" hidden="1" x14ac:dyDescent="0.25">
      <c r="A34" s="21"/>
      <c r="B34" s="21"/>
      <c r="C34" s="22"/>
    </row>
    <row r="35" spans="1:3" ht="15.75" x14ac:dyDescent="0.25">
      <c r="A35" s="28">
        <v>1104</v>
      </c>
      <c r="B35" s="28" t="s">
        <v>140</v>
      </c>
      <c r="C35" s="29">
        <f>SUM(C36:C43)</f>
        <v>94353.66</v>
      </c>
    </row>
    <row r="36" spans="1:3" ht="15.75" x14ac:dyDescent="0.25">
      <c r="A36" s="21" t="s">
        <v>137</v>
      </c>
      <c r="B36" s="21" t="s">
        <v>138</v>
      </c>
      <c r="C36" s="22">
        <v>94353.66</v>
      </c>
    </row>
    <row r="37" spans="1:3" ht="15.75" hidden="1" x14ac:dyDescent="0.25">
      <c r="A37" s="21"/>
      <c r="B37" s="21"/>
      <c r="C37" s="22"/>
    </row>
    <row r="38" spans="1:3" ht="15.75" hidden="1" x14ac:dyDescent="0.25">
      <c r="A38" s="21"/>
      <c r="B38" s="21"/>
      <c r="C38" s="22"/>
    </row>
    <row r="39" spans="1:3" ht="15.75" hidden="1" x14ac:dyDescent="0.25">
      <c r="A39" s="21"/>
      <c r="B39" s="21"/>
      <c r="C39" s="22"/>
    </row>
    <row r="40" spans="1:3" hidden="1" x14ac:dyDescent="0.25">
      <c r="A40" s="40"/>
      <c r="B40" s="40"/>
      <c r="C40" s="40"/>
    </row>
    <row r="41" spans="1:3" hidden="1" x14ac:dyDescent="0.25">
      <c r="A41" s="40"/>
      <c r="B41" s="40"/>
      <c r="C41" s="40"/>
    </row>
    <row r="42" spans="1:3" ht="15.75" hidden="1" x14ac:dyDescent="0.25">
      <c r="A42" s="21"/>
      <c r="B42" s="21"/>
      <c r="C42" s="22"/>
    </row>
    <row r="43" spans="1:3" ht="15.75" hidden="1" x14ac:dyDescent="0.25">
      <c r="A43" s="21"/>
      <c r="B43" s="21"/>
      <c r="C43" s="22"/>
    </row>
  </sheetData>
  <mergeCells count="4">
    <mergeCell ref="A1:C1"/>
    <mergeCell ref="A4:B4"/>
    <mergeCell ref="A5:B5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7022-7C87-4A0B-9499-D92CE545F307}">
  <dimension ref="A1:C43"/>
  <sheetViews>
    <sheetView showGridLines="0" zoomScale="80" zoomScaleNormal="80" workbookViewId="0">
      <selection activeCell="A35" sqref="A35:C37"/>
    </sheetView>
  </sheetViews>
  <sheetFormatPr defaultRowHeight="15" x14ac:dyDescent="0.25"/>
  <cols>
    <col min="1" max="1" width="21.5703125" style="11" customWidth="1"/>
    <col min="2" max="2" width="74.140625" style="11" customWidth="1"/>
    <col min="3" max="3" width="24.140625" style="11" customWidth="1"/>
    <col min="4" max="16384" width="9.140625" style="11"/>
  </cols>
  <sheetData>
    <row r="1" spans="1:3" ht="23.25" customHeight="1" x14ac:dyDescent="0.25">
      <c r="A1" s="44" t="s">
        <v>0</v>
      </c>
      <c r="B1" s="44"/>
      <c r="C1" s="44"/>
    </row>
    <row r="2" spans="1:3" ht="47.25" customHeight="1" x14ac:dyDescent="0.25">
      <c r="A2" s="36" t="s">
        <v>1</v>
      </c>
      <c r="B2" s="43" t="s">
        <v>121</v>
      </c>
      <c r="C2" s="43"/>
    </row>
    <row r="3" spans="1:3" ht="15.75" x14ac:dyDescent="0.25">
      <c r="A3" s="36"/>
      <c r="B3" s="36"/>
      <c r="C3" s="36"/>
    </row>
    <row r="4" spans="1:3" ht="15.75" x14ac:dyDescent="0.25">
      <c r="A4" s="46" t="s">
        <v>69</v>
      </c>
      <c r="B4" s="46"/>
      <c r="C4" s="35"/>
    </row>
    <row r="5" spans="1:3" ht="15.75" x14ac:dyDescent="0.25">
      <c r="A5" s="45" t="s">
        <v>2</v>
      </c>
      <c r="B5" s="45"/>
      <c r="C5" s="17" t="s">
        <v>120</v>
      </c>
    </row>
    <row r="6" spans="1:3" ht="15.75" x14ac:dyDescent="0.25">
      <c r="A6" s="35"/>
      <c r="B6" s="35"/>
      <c r="C6" s="35"/>
    </row>
    <row r="7" spans="1:3" ht="15.75" x14ac:dyDescent="0.25">
      <c r="A7" s="33" t="s">
        <v>3</v>
      </c>
      <c r="B7" s="34" t="s">
        <v>4</v>
      </c>
      <c r="C7" s="33" t="s">
        <v>5</v>
      </c>
    </row>
    <row r="8" spans="1:3" ht="15.75" x14ac:dyDescent="0.25">
      <c r="A8" s="28">
        <v>1103</v>
      </c>
      <c r="B8" s="28" t="s">
        <v>139</v>
      </c>
      <c r="C8" s="29">
        <f>SUM(C9:C34)</f>
        <v>9037872.1400000006</v>
      </c>
    </row>
    <row r="9" spans="1:3" ht="15.75" x14ac:dyDescent="0.25">
      <c r="A9" s="21" t="s">
        <v>144</v>
      </c>
      <c r="B9" s="21" t="s">
        <v>6</v>
      </c>
      <c r="C9" s="22">
        <v>250400</v>
      </c>
    </row>
    <row r="10" spans="1:3" ht="15.75" x14ac:dyDescent="0.25">
      <c r="A10" s="21" t="s">
        <v>85</v>
      </c>
      <c r="B10" s="21" t="s">
        <v>45</v>
      </c>
      <c r="C10" s="22">
        <v>70120</v>
      </c>
    </row>
    <row r="11" spans="1:3" ht="15.75" x14ac:dyDescent="0.25">
      <c r="A11" s="21" t="s">
        <v>93</v>
      </c>
      <c r="B11" s="21" t="s">
        <v>18</v>
      </c>
      <c r="C11" s="22">
        <v>11726.16</v>
      </c>
    </row>
    <row r="12" spans="1:3" ht="15.75" x14ac:dyDescent="0.25">
      <c r="A12" s="21" t="s">
        <v>145</v>
      </c>
      <c r="B12" s="21" t="s">
        <v>23</v>
      </c>
      <c r="C12" s="22">
        <v>328450</v>
      </c>
    </row>
    <row r="13" spans="1:3" ht="15.75" x14ac:dyDescent="0.25">
      <c r="A13" s="21" t="s">
        <v>146</v>
      </c>
      <c r="B13" s="21" t="s">
        <v>25</v>
      </c>
      <c r="C13" s="22">
        <v>8594.65</v>
      </c>
    </row>
    <row r="14" spans="1:3" ht="15.75" x14ac:dyDescent="0.25">
      <c r="A14" s="21" t="s">
        <v>147</v>
      </c>
      <c r="B14" s="21" t="s">
        <v>41</v>
      </c>
      <c r="C14" s="22">
        <v>31200</v>
      </c>
    </row>
    <row r="15" spans="1:3" ht="15.75" x14ac:dyDescent="0.25">
      <c r="A15" s="21" t="s">
        <v>148</v>
      </c>
      <c r="B15" s="21" t="s">
        <v>40</v>
      </c>
      <c r="C15" s="22">
        <v>123446.5</v>
      </c>
    </row>
    <row r="16" spans="1:3" ht="15.75" x14ac:dyDescent="0.25">
      <c r="A16" s="21" t="s">
        <v>124</v>
      </c>
      <c r="B16" s="21" t="s">
        <v>67</v>
      </c>
      <c r="C16" s="22">
        <v>30000</v>
      </c>
    </row>
    <row r="17" spans="1:3" ht="15.75" x14ac:dyDescent="0.25">
      <c r="A17" s="21" t="s">
        <v>149</v>
      </c>
      <c r="B17" s="21" t="s">
        <v>71</v>
      </c>
      <c r="C17" s="22">
        <v>419337.45</v>
      </c>
    </row>
    <row r="18" spans="1:3" ht="15.75" x14ac:dyDescent="0.25">
      <c r="A18" s="21" t="s">
        <v>98</v>
      </c>
      <c r="B18" s="21" t="s">
        <v>99</v>
      </c>
      <c r="C18" s="22">
        <v>492000</v>
      </c>
    </row>
    <row r="19" spans="1:3" ht="15.75" x14ac:dyDescent="0.25">
      <c r="A19" s="21" t="s">
        <v>100</v>
      </c>
      <c r="B19" s="21" t="s">
        <v>101</v>
      </c>
      <c r="C19" s="22">
        <v>2354400</v>
      </c>
    </row>
    <row r="20" spans="1:3" ht="15.75" x14ac:dyDescent="0.25">
      <c r="A20" s="21" t="s">
        <v>102</v>
      </c>
      <c r="B20" s="21" t="s">
        <v>103</v>
      </c>
      <c r="C20" s="22">
        <f>724000-D20</f>
        <v>724000</v>
      </c>
    </row>
    <row r="21" spans="1:3" ht="15.75" x14ac:dyDescent="0.25">
      <c r="A21" s="21" t="s">
        <v>104</v>
      </c>
      <c r="B21" s="21" t="s">
        <v>105</v>
      </c>
      <c r="C21" s="22">
        <v>1436800</v>
      </c>
    </row>
    <row r="22" spans="1:3" ht="15.75" x14ac:dyDescent="0.25">
      <c r="A22" s="21" t="s">
        <v>108</v>
      </c>
      <c r="B22" s="21" t="s">
        <v>109</v>
      </c>
      <c r="C22" s="22">
        <v>499901</v>
      </c>
    </row>
    <row r="23" spans="1:3" ht="15.75" x14ac:dyDescent="0.25">
      <c r="A23" s="21" t="s">
        <v>110</v>
      </c>
      <c r="B23" s="21" t="s">
        <v>111</v>
      </c>
      <c r="C23" s="22">
        <v>129500</v>
      </c>
    </row>
    <row r="24" spans="1:3" ht="15.75" x14ac:dyDescent="0.25">
      <c r="A24" s="21" t="s">
        <v>112</v>
      </c>
      <c r="B24" s="21" t="s">
        <v>113</v>
      </c>
      <c r="C24" s="22">
        <v>11970</v>
      </c>
    </row>
    <row r="25" spans="1:3" ht="15.75" x14ac:dyDescent="0.25">
      <c r="A25" s="21" t="s">
        <v>127</v>
      </c>
      <c r="B25" s="21" t="s">
        <v>128</v>
      </c>
      <c r="C25" s="22">
        <v>39993.379999999997</v>
      </c>
    </row>
    <row r="26" spans="1:3" ht="15.75" x14ac:dyDescent="0.25">
      <c r="A26" s="21" t="s">
        <v>129</v>
      </c>
      <c r="B26" s="21" t="s">
        <v>130</v>
      </c>
      <c r="C26" s="22">
        <f>60000-D26</f>
        <v>60000</v>
      </c>
    </row>
    <row r="27" spans="1:3" ht="15.75" x14ac:dyDescent="0.25">
      <c r="A27" s="21" t="s">
        <v>150</v>
      </c>
      <c r="B27" s="21" t="s">
        <v>151</v>
      </c>
      <c r="C27" s="22">
        <v>110600</v>
      </c>
    </row>
    <row r="28" spans="1:3" ht="15.75" x14ac:dyDescent="0.25">
      <c r="A28" s="21" t="s">
        <v>152</v>
      </c>
      <c r="B28" s="21" t="s">
        <v>153</v>
      </c>
      <c r="C28" s="22">
        <v>18000</v>
      </c>
    </row>
    <row r="29" spans="1:3" ht="15.75" x14ac:dyDescent="0.25">
      <c r="A29" s="21" t="s">
        <v>154</v>
      </c>
      <c r="B29" s="21" t="s">
        <v>155</v>
      </c>
      <c r="C29" s="22">
        <v>426000</v>
      </c>
    </row>
    <row r="30" spans="1:3" ht="15.75" x14ac:dyDescent="0.25">
      <c r="A30" s="21" t="s">
        <v>156</v>
      </c>
      <c r="B30" s="21" t="s">
        <v>157</v>
      </c>
      <c r="C30" s="22">
        <v>39200</v>
      </c>
    </row>
    <row r="31" spans="1:3" ht="15.75" x14ac:dyDescent="0.25">
      <c r="A31" s="21" t="s">
        <v>158</v>
      </c>
      <c r="B31" s="21" t="s">
        <v>159</v>
      </c>
      <c r="C31" s="22">
        <v>29980</v>
      </c>
    </row>
    <row r="32" spans="1:3" ht="15.75" x14ac:dyDescent="0.25">
      <c r="A32" s="21" t="s">
        <v>160</v>
      </c>
      <c r="B32" s="21" t="s">
        <v>161</v>
      </c>
      <c r="C32" s="22">
        <v>1392253</v>
      </c>
    </row>
    <row r="33" spans="1:3" ht="15.75" hidden="1" x14ac:dyDescent="0.25">
      <c r="A33" s="21"/>
      <c r="B33" s="21"/>
      <c r="C33" s="22"/>
    </row>
    <row r="34" spans="1:3" ht="15.75" hidden="1" x14ac:dyDescent="0.25">
      <c r="A34" s="21"/>
      <c r="B34" s="21"/>
      <c r="C34" s="22"/>
    </row>
    <row r="35" spans="1:3" ht="15.75" x14ac:dyDescent="0.25">
      <c r="A35" s="28">
        <v>1104</v>
      </c>
      <c r="B35" s="28" t="s">
        <v>141</v>
      </c>
      <c r="C35" s="29">
        <f>SUM(C36:C43)</f>
        <v>302993.33999999997</v>
      </c>
    </row>
    <row r="36" spans="1:3" ht="15.75" x14ac:dyDescent="0.25">
      <c r="A36" s="21" t="s">
        <v>162</v>
      </c>
      <c r="B36" s="21" t="s">
        <v>163</v>
      </c>
      <c r="C36" s="22">
        <v>270253.8</v>
      </c>
    </row>
    <row r="37" spans="1:3" ht="15.75" x14ac:dyDescent="0.25">
      <c r="A37" s="21" t="s">
        <v>137</v>
      </c>
      <c r="B37" s="21" t="s">
        <v>138</v>
      </c>
      <c r="C37" s="22">
        <v>32739.54</v>
      </c>
    </row>
    <row r="38" spans="1:3" ht="15.75" hidden="1" x14ac:dyDescent="0.25">
      <c r="A38" s="21"/>
      <c r="B38" s="21"/>
      <c r="C38" s="22"/>
    </row>
    <row r="39" spans="1:3" ht="15.75" hidden="1" x14ac:dyDescent="0.25">
      <c r="A39" s="21"/>
      <c r="B39" s="21"/>
      <c r="C39" s="22"/>
    </row>
    <row r="40" spans="1:3" hidden="1" x14ac:dyDescent="0.25">
      <c r="A40" s="40"/>
      <c r="B40" s="40"/>
      <c r="C40" s="40"/>
    </row>
    <row r="41" spans="1:3" hidden="1" x14ac:dyDescent="0.25">
      <c r="A41" s="40"/>
      <c r="B41" s="40"/>
      <c r="C41" s="40"/>
    </row>
    <row r="42" spans="1:3" ht="15.75" hidden="1" x14ac:dyDescent="0.25">
      <c r="A42" s="21"/>
      <c r="B42" s="21"/>
      <c r="C42" s="22"/>
    </row>
    <row r="43" spans="1:3" ht="15.75" hidden="1" x14ac:dyDescent="0.25">
      <c r="A43" s="21"/>
      <c r="B43" s="21"/>
      <c r="C43" s="22"/>
    </row>
  </sheetData>
  <mergeCells count="4">
    <mergeCell ref="A1:C1"/>
    <mergeCell ref="A4:B4"/>
    <mergeCell ref="A5:B5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5045-B2F7-4521-A270-366AE466E7CA}">
  <dimension ref="A1:C43"/>
  <sheetViews>
    <sheetView showGridLines="0" tabSelected="1" zoomScale="80" zoomScaleNormal="80" workbookViewId="0">
      <selection activeCell="I11" sqref="I11"/>
    </sheetView>
  </sheetViews>
  <sheetFormatPr defaultRowHeight="15" x14ac:dyDescent="0.25"/>
  <cols>
    <col min="1" max="1" width="21.5703125" style="11" customWidth="1"/>
    <col min="2" max="2" width="74.140625" style="11" customWidth="1"/>
    <col min="3" max="3" width="24.140625" style="11" customWidth="1"/>
    <col min="4" max="16384" width="9.140625" style="11"/>
  </cols>
  <sheetData>
    <row r="1" spans="1:3" ht="23.25" customHeight="1" x14ac:dyDescent="0.25">
      <c r="A1" s="44" t="s">
        <v>0</v>
      </c>
      <c r="B1" s="44"/>
      <c r="C1" s="44"/>
    </row>
    <row r="2" spans="1:3" ht="47.25" customHeight="1" x14ac:dyDescent="0.25">
      <c r="A2" s="36" t="s">
        <v>1</v>
      </c>
      <c r="B2" s="43" t="s">
        <v>121</v>
      </c>
      <c r="C2" s="43"/>
    </row>
    <row r="3" spans="1:3" ht="15.75" x14ac:dyDescent="0.25">
      <c r="A3" s="36"/>
      <c r="B3" s="36"/>
      <c r="C3" s="36"/>
    </row>
    <row r="4" spans="1:3" ht="15.75" x14ac:dyDescent="0.25">
      <c r="A4" s="46" t="s">
        <v>69</v>
      </c>
      <c r="B4" s="46"/>
      <c r="C4" s="35"/>
    </row>
    <row r="5" spans="1:3" ht="15.75" x14ac:dyDescent="0.25">
      <c r="A5" s="45" t="s">
        <v>2</v>
      </c>
      <c r="B5" s="45"/>
      <c r="C5" s="17" t="s">
        <v>164</v>
      </c>
    </row>
    <row r="6" spans="1:3" ht="15.75" x14ac:dyDescent="0.25">
      <c r="A6" s="35"/>
      <c r="B6" s="35"/>
      <c r="C6" s="35"/>
    </row>
    <row r="7" spans="1:3" ht="15.75" x14ac:dyDescent="0.25">
      <c r="A7" s="33" t="s">
        <v>3</v>
      </c>
      <c r="B7" s="34" t="s">
        <v>4</v>
      </c>
      <c r="C7" s="33" t="s">
        <v>5</v>
      </c>
    </row>
    <row r="8" spans="1:3" ht="15.75" x14ac:dyDescent="0.25">
      <c r="A8" s="28">
        <v>1103</v>
      </c>
      <c r="B8" s="28" t="s">
        <v>139</v>
      </c>
      <c r="C8" s="29">
        <f>SUM(C9:C34)</f>
        <v>1640047.56</v>
      </c>
    </row>
    <row r="9" spans="1:3" ht="15.75" x14ac:dyDescent="0.25">
      <c r="A9" s="21" t="s">
        <v>93</v>
      </c>
      <c r="B9" s="21" t="s">
        <v>18</v>
      </c>
      <c r="C9" s="22">
        <v>48000</v>
      </c>
    </row>
    <row r="10" spans="1:3" ht="15.75" x14ac:dyDescent="0.25">
      <c r="A10" s="21" t="s">
        <v>86</v>
      </c>
      <c r="B10" s="21" t="s">
        <v>26</v>
      </c>
      <c r="C10" s="22">
        <v>20000</v>
      </c>
    </row>
    <row r="11" spans="1:3" ht="15.75" x14ac:dyDescent="0.25">
      <c r="A11" s="21" t="s">
        <v>165</v>
      </c>
      <c r="B11" s="21" t="s">
        <v>166</v>
      </c>
      <c r="C11" s="22">
        <v>47405</v>
      </c>
    </row>
    <row r="12" spans="1:3" ht="15.75" x14ac:dyDescent="0.25">
      <c r="A12" s="21" t="s">
        <v>167</v>
      </c>
      <c r="B12" s="21" t="s">
        <v>168</v>
      </c>
      <c r="C12" s="22">
        <v>29000</v>
      </c>
    </row>
    <row r="13" spans="1:3" ht="15.75" x14ac:dyDescent="0.25">
      <c r="A13" s="21" t="s">
        <v>124</v>
      </c>
      <c r="B13" s="21" t="s">
        <v>67</v>
      </c>
      <c r="C13" s="22">
        <v>148865</v>
      </c>
    </row>
    <row r="14" spans="1:3" ht="15.75" x14ac:dyDescent="0.25">
      <c r="A14" s="21" t="s">
        <v>100</v>
      </c>
      <c r="B14" s="21" t="s">
        <v>101</v>
      </c>
      <c r="C14" s="22">
        <v>230400</v>
      </c>
    </row>
    <row r="15" spans="1:3" ht="15.75" x14ac:dyDescent="0.25">
      <c r="A15" s="21" t="s">
        <v>102</v>
      </c>
      <c r="B15" s="21" t="s">
        <v>103</v>
      </c>
      <c r="C15" s="22">
        <v>30000</v>
      </c>
    </row>
    <row r="16" spans="1:3" ht="15.75" x14ac:dyDescent="0.25">
      <c r="A16" s="21" t="s">
        <v>104</v>
      </c>
      <c r="B16" s="21" t="s">
        <v>105</v>
      </c>
      <c r="C16" s="22">
        <v>65600</v>
      </c>
    </row>
    <row r="17" spans="1:3" ht="15.75" x14ac:dyDescent="0.25">
      <c r="A17" s="21" t="s">
        <v>108</v>
      </c>
      <c r="B17" s="21" t="s">
        <v>109</v>
      </c>
      <c r="C17" s="22">
        <v>48000</v>
      </c>
    </row>
    <row r="18" spans="1:3" ht="15.75" x14ac:dyDescent="0.25">
      <c r="A18" s="21" t="s">
        <v>127</v>
      </c>
      <c r="B18" s="21" t="s">
        <v>128</v>
      </c>
      <c r="C18" s="22">
        <v>80000</v>
      </c>
    </row>
    <row r="19" spans="1:3" ht="15.75" x14ac:dyDescent="0.25">
      <c r="A19" s="21" t="s">
        <v>129</v>
      </c>
      <c r="B19" s="21" t="s">
        <v>130</v>
      </c>
      <c r="C19" s="22">
        <v>30000</v>
      </c>
    </row>
    <row r="20" spans="1:3" ht="15.75" x14ac:dyDescent="0.25">
      <c r="A20" s="21" t="s">
        <v>152</v>
      </c>
      <c r="B20" s="21" t="s">
        <v>153</v>
      </c>
      <c r="C20" s="22">
        <v>130050</v>
      </c>
    </row>
    <row r="21" spans="1:3" ht="15.75" x14ac:dyDescent="0.25">
      <c r="A21" s="21" t="s">
        <v>156</v>
      </c>
      <c r="B21" s="21" t="s">
        <v>157</v>
      </c>
      <c r="C21" s="22">
        <v>7600</v>
      </c>
    </row>
    <row r="22" spans="1:3" ht="15.75" x14ac:dyDescent="0.25">
      <c r="A22" s="21" t="s">
        <v>169</v>
      </c>
      <c r="B22" s="21" t="s">
        <v>170</v>
      </c>
      <c r="C22" s="22">
        <v>118000</v>
      </c>
    </row>
    <row r="23" spans="1:3" ht="15.75" x14ac:dyDescent="0.25">
      <c r="A23" s="21" t="s">
        <v>171</v>
      </c>
      <c r="B23" s="21" t="s">
        <v>172</v>
      </c>
      <c r="C23" s="22">
        <v>7551.96</v>
      </c>
    </row>
    <row r="24" spans="1:3" ht="15.75" x14ac:dyDescent="0.25">
      <c r="A24" s="21" t="s">
        <v>173</v>
      </c>
      <c r="B24" s="21" t="s">
        <v>174</v>
      </c>
      <c r="C24" s="22">
        <v>599575.6</v>
      </c>
    </row>
    <row r="25" spans="1:3" ht="15.75" hidden="1" x14ac:dyDescent="0.25">
      <c r="A25" s="21"/>
      <c r="B25" s="21"/>
      <c r="C25" s="22"/>
    </row>
    <row r="26" spans="1:3" ht="15.75" hidden="1" x14ac:dyDescent="0.25">
      <c r="A26" s="21"/>
      <c r="B26" s="21"/>
      <c r="C26" s="22"/>
    </row>
    <row r="27" spans="1:3" ht="15.75" hidden="1" x14ac:dyDescent="0.25">
      <c r="A27" s="21"/>
      <c r="B27" s="21"/>
      <c r="C27" s="22"/>
    </row>
    <row r="28" spans="1:3" ht="15.75" hidden="1" x14ac:dyDescent="0.25">
      <c r="A28" s="21"/>
      <c r="B28" s="21"/>
      <c r="C28" s="22"/>
    </row>
    <row r="29" spans="1:3" ht="15.75" hidden="1" x14ac:dyDescent="0.25">
      <c r="A29" s="21"/>
      <c r="B29" s="21"/>
      <c r="C29" s="22"/>
    </row>
    <row r="30" spans="1:3" ht="15.75" hidden="1" x14ac:dyDescent="0.25">
      <c r="A30" s="21"/>
      <c r="B30" s="21"/>
      <c r="C30" s="22"/>
    </row>
    <row r="31" spans="1:3" ht="15.75" hidden="1" x14ac:dyDescent="0.25">
      <c r="A31" s="21"/>
      <c r="B31" s="21"/>
      <c r="C31" s="22"/>
    </row>
    <row r="32" spans="1:3" ht="15.75" hidden="1" x14ac:dyDescent="0.25">
      <c r="A32" s="21"/>
      <c r="B32" s="21"/>
      <c r="C32" s="22"/>
    </row>
    <row r="33" spans="1:3" ht="15.75" hidden="1" x14ac:dyDescent="0.25">
      <c r="A33" s="21"/>
      <c r="B33" s="21"/>
      <c r="C33" s="22"/>
    </row>
    <row r="34" spans="1:3" ht="15.75" hidden="1" x14ac:dyDescent="0.25">
      <c r="A34" s="21"/>
      <c r="B34" s="21"/>
      <c r="C34" s="22"/>
    </row>
    <row r="35" spans="1:3" ht="15.75" hidden="1" x14ac:dyDescent="0.25">
      <c r="A35" s="28">
        <v>1104</v>
      </c>
      <c r="B35" s="28" t="s">
        <v>141</v>
      </c>
      <c r="C35" s="29">
        <f>SUM(C36:C43)</f>
        <v>0</v>
      </c>
    </row>
    <row r="36" spans="1:3" ht="15.75" hidden="1" x14ac:dyDescent="0.25">
      <c r="A36" s="21"/>
      <c r="B36" s="21"/>
      <c r="C36" s="22"/>
    </row>
    <row r="37" spans="1:3" ht="15.75" hidden="1" x14ac:dyDescent="0.25">
      <c r="A37" s="21"/>
      <c r="B37" s="21"/>
      <c r="C37" s="22"/>
    </row>
    <row r="38" spans="1:3" ht="15.75" hidden="1" x14ac:dyDescent="0.25">
      <c r="A38" s="21"/>
      <c r="B38" s="21"/>
      <c r="C38" s="22"/>
    </row>
    <row r="39" spans="1:3" ht="15.75" hidden="1" x14ac:dyDescent="0.25">
      <c r="A39" s="21"/>
      <c r="B39" s="21"/>
      <c r="C39" s="22"/>
    </row>
    <row r="40" spans="1:3" hidden="1" x14ac:dyDescent="0.25">
      <c r="A40" s="40"/>
      <c r="B40" s="40"/>
      <c r="C40" s="40"/>
    </row>
    <row r="41" spans="1:3" hidden="1" x14ac:dyDescent="0.25">
      <c r="A41" s="40"/>
      <c r="B41" s="40"/>
      <c r="C41" s="40"/>
    </row>
    <row r="42" spans="1:3" ht="15.75" hidden="1" x14ac:dyDescent="0.25">
      <c r="A42" s="21"/>
      <c r="B42" s="21"/>
      <c r="C42" s="22"/>
    </row>
    <row r="43" spans="1:3" ht="15.75" hidden="1" x14ac:dyDescent="0.25">
      <c r="A43" s="21"/>
      <c r="B43" s="21"/>
      <c r="C43" s="22"/>
    </row>
  </sheetData>
  <mergeCells count="4">
    <mergeCell ref="A1:C1"/>
    <mergeCell ref="B2:C2"/>
    <mergeCell ref="A4:B4"/>
    <mergeCell ref="A5:B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72FF-E32C-4C5D-ACB7-88F12A58AB67}">
  <sheetPr>
    <tabColor theme="9" tint="0.79998168889431442"/>
  </sheetPr>
  <dimension ref="A1:E26"/>
  <sheetViews>
    <sheetView showGridLines="0" zoomScale="80" zoomScaleNormal="80" workbookViewId="0">
      <selection activeCell="B7" sqref="B7"/>
    </sheetView>
  </sheetViews>
  <sheetFormatPr defaultRowHeight="15" x14ac:dyDescent="0.25"/>
  <cols>
    <col min="1" max="1" width="28.42578125" style="11" bestFit="1" customWidth="1"/>
    <col min="2" max="2" width="80.42578125" style="11" customWidth="1"/>
    <col min="3" max="3" width="15.5703125" style="11" customWidth="1"/>
    <col min="4" max="4" width="17.28515625" style="11" bestFit="1" customWidth="1"/>
    <col min="5" max="5" width="20.5703125" style="11" bestFit="1" customWidth="1"/>
    <col min="6" max="16384" width="9.140625" style="11"/>
  </cols>
  <sheetData>
    <row r="1" spans="1:5" ht="15.75" x14ac:dyDescent="0.25">
      <c r="A1" s="12" t="s">
        <v>0</v>
      </c>
      <c r="B1" s="12"/>
      <c r="C1" s="12"/>
      <c r="D1" s="12"/>
      <c r="E1" s="13"/>
    </row>
    <row r="2" spans="1:5" ht="15.75" x14ac:dyDescent="0.25">
      <c r="A2" s="12" t="s">
        <v>1</v>
      </c>
      <c r="B2" s="43" t="s">
        <v>121</v>
      </c>
      <c r="C2" s="43"/>
      <c r="D2" s="12"/>
      <c r="E2" s="14"/>
    </row>
    <row r="3" spans="1:5" ht="15.75" x14ac:dyDescent="0.25">
      <c r="A3" s="16"/>
      <c r="B3" s="16"/>
      <c r="C3" s="16"/>
      <c r="D3" s="16"/>
      <c r="E3" s="15"/>
    </row>
    <row r="4" spans="1:5" ht="15.75" x14ac:dyDescent="0.25">
      <c r="A4" s="16" t="s">
        <v>2</v>
      </c>
      <c r="B4" s="17" t="s">
        <v>63</v>
      </c>
      <c r="C4" s="41"/>
      <c r="D4" s="41"/>
    </row>
    <row r="5" spans="1:5" ht="15.75" x14ac:dyDescent="0.25">
      <c r="A5" s="16"/>
      <c r="B5" s="16"/>
      <c r="C5" s="16"/>
      <c r="D5" s="16"/>
      <c r="E5" s="16"/>
    </row>
    <row r="6" spans="1:5" ht="15.75" x14ac:dyDescent="0.25">
      <c r="A6" s="24" t="s">
        <v>3</v>
      </c>
      <c r="B6" s="19" t="s">
        <v>4</v>
      </c>
      <c r="C6" s="24" t="s">
        <v>33</v>
      </c>
    </row>
    <row r="7" spans="1:5" ht="15.75" x14ac:dyDescent="0.25">
      <c r="A7" s="8">
        <v>1103</v>
      </c>
      <c r="B7" s="8" t="s">
        <v>143</v>
      </c>
      <c r="C7" s="7">
        <v>1685000</v>
      </c>
    </row>
    <row r="8" spans="1:5" ht="15.75" x14ac:dyDescent="0.25">
      <c r="A8" s="21">
        <v>11030276</v>
      </c>
      <c r="B8" s="21" t="s">
        <v>6</v>
      </c>
      <c r="C8" s="22">
        <v>32400</v>
      </c>
    </row>
    <row r="9" spans="1:5" ht="15.75" x14ac:dyDescent="0.25">
      <c r="A9" s="21">
        <v>11030317</v>
      </c>
      <c r="B9" s="21" t="s">
        <v>8</v>
      </c>
      <c r="C9" s="22">
        <v>39000</v>
      </c>
    </row>
    <row r="10" spans="1:5" ht="15.75" x14ac:dyDescent="0.25">
      <c r="A10" s="21">
        <v>11030336</v>
      </c>
      <c r="B10" s="21" t="s">
        <v>11</v>
      </c>
      <c r="C10" s="22">
        <v>28800</v>
      </c>
    </row>
    <row r="11" spans="1:5" ht="15.75" x14ac:dyDescent="0.25">
      <c r="A11" s="21">
        <v>11030360</v>
      </c>
      <c r="B11" s="21" t="s">
        <v>18</v>
      </c>
      <c r="C11" s="22">
        <v>16000</v>
      </c>
    </row>
    <row r="12" spans="1:5" ht="15.75" x14ac:dyDescent="0.25">
      <c r="A12" s="21">
        <v>11030368</v>
      </c>
      <c r="B12" s="21" t="s">
        <v>19</v>
      </c>
      <c r="C12" s="22">
        <v>208000</v>
      </c>
    </row>
    <row r="13" spans="1:5" ht="15.75" x14ac:dyDescent="0.25">
      <c r="A13" s="21">
        <v>11030382</v>
      </c>
      <c r="B13" s="21" t="s">
        <v>23</v>
      </c>
      <c r="C13" s="22">
        <v>369800</v>
      </c>
    </row>
    <row r="14" spans="1:5" ht="15.75" x14ac:dyDescent="0.25">
      <c r="A14" s="21">
        <v>11030383</v>
      </c>
      <c r="B14" s="21" t="s">
        <v>24</v>
      </c>
      <c r="C14" s="22">
        <v>261600</v>
      </c>
    </row>
    <row r="15" spans="1:5" ht="15.75" x14ac:dyDescent="0.25">
      <c r="A15" s="21">
        <v>11030384</v>
      </c>
      <c r="B15" s="21" t="s">
        <v>25</v>
      </c>
      <c r="C15" s="22">
        <v>170400</v>
      </c>
    </row>
    <row r="16" spans="1:5" ht="15.75" x14ac:dyDescent="0.25">
      <c r="A16" s="21">
        <v>11030387</v>
      </c>
      <c r="B16" s="21" t="s">
        <v>27</v>
      </c>
      <c r="C16" s="22">
        <v>53600</v>
      </c>
    </row>
    <row r="17" spans="1:5" ht="15.75" x14ac:dyDescent="0.25">
      <c r="A17" s="21">
        <v>11030388</v>
      </c>
      <c r="B17" s="21" t="s">
        <v>28</v>
      </c>
      <c r="C17" s="22">
        <v>14400</v>
      </c>
    </row>
    <row r="18" spans="1:5" ht="15.75" x14ac:dyDescent="0.25">
      <c r="A18" s="21">
        <v>11030390</v>
      </c>
      <c r="B18" s="21" t="s">
        <v>29</v>
      </c>
      <c r="C18" s="22">
        <v>52800</v>
      </c>
    </row>
    <row r="19" spans="1:5" ht="15.75" x14ac:dyDescent="0.25">
      <c r="A19" s="21">
        <v>11030394</v>
      </c>
      <c r="B19" s="21" t="s">
        <v>31</v>
      </c>
      <c r="C19" s="22">
        <v>40800</v>
      </c>
    </row>
    <row r="20" spans="1:5" ht="15.75" x14ac:dyDescent="0.25">
      <c r="A20" s="21">
        <v>11030395</v>
      </c>
      <c r="B20" s="21" t="s">
        <v>32</v>
      </c>
      <c r="C20" s="22">
        <v>7000</v>
      </c>
    </row>
    <row r="21" spans="1:5" ht="15.75" x14ac:dyDescent="0.25">
      <c r="A21" s="21">
        <v>11030396</v>
      </c>
      <c r="B21" s="21" t="s">
        <v>34</v>
      </c>
      <c r="C21" s="22">
        <v>52500</v>
      </c>
    </row>
    <row r="22" spans="1:5" ht="15.75" x14ac:dyDescent="0.25">
      <c r="A22" s="21">
        <v>11030397</v>
      </c>
      <c r="B22" s="21" t="s">
        <v>35</v>
      </c>
      <c r="C22" s="22">
        <v>98400</v>
      </c>
    </row>
    <row r="23" spans="1:5" ht="15.75" x14ac:dyDescent="0.25">
      <c r="A23" s="21">
        <v>11030398</v>
      </c>
      <c r="B23" s="21" t="s">
        <v>36</v>
      </c>
      <c r="C23" s="22">
        <v>29700</v>
      </c>
    </row>
    <row r="24" spans="1:5" ht="15.75" x14ac:dyDescent="0.25">
      <c r="A24" s="21">
        <v>11030399</v>
      </c>
      <c r="B24" s="21" t="s">
        <v>37</v>
      </c>
      <c r="C24" s="22">
        <v>20000</v>
      </c>
    </row>
    <row r="25" spans="1:5" ht="15.75" x14ac:dyDescent="0.25">
      <c r="A25" s="21">
        <v>11030400</v>
      </c>
      <c r="B25" s="21" t="s">
        <v>38</v>
      </c>
      <c r="C25" s="22">
        <v>189800</v>
      </c>
    </row>
    <row r="26" spans="1:5" ht="15.75" x14ac:dyDescent="0.25">
      <c r="A26" s="12"/>
      <c r="B26" s="12"/>
      <c r="C26" s="12"/>
      <c r="D26" s="12"/>
      <c r="E26" s="12"/>
    </row>
  </sheetData>
  <mergeCells count="2">
    <mergeCell ref="B2:C2"/>
    <mergeCell ref="C4:D4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93894-B7B9-43E6-B38C-11809C630328}">
  <sheetPr>
    <tabColor theme="9" tint="0.79998168889431442"/>
  </sheetPr>
  <dimension ref="A1:H34"/>
  <sheetViews>
    <sheetView showGridLines="0" topLeftCell="A4" zoomScale="80" zoomScaleNormal="80" workbookViewId="0">
      <selection activeCell="B7" sqref="B7"/>
    </sheetView>
  </sheetViews>
  <sheetFormatPr defaultRowHeight="15" x14ac:dyDescent="0.25"/>
  <cols>
    <col min="1" max="1" width="28.42578125" style="11" bestFit="1" customWidth="1"/>
    <col min="2" max="2" width="100.7109375" style="11" customWidth="1"/>
    <col min="3" max="3" width="18.85546875" style="11" customWidth="1"/>
    <col min="4" max="4" width="17.85546875" style="11" customWidth="1"/>
    <col min="5" max="5" width="17.28515625" style="11" bestFit="1" customWidth="1"/>
    <col min="6" max="7" width="14.7109375" style="11" bestFit="1" customWidth="1"/>
    <col min="8" max="8" width="20.5703125" style="11" bestFit="1" customWidth="1"/>
    <col min="9" max="16384" width="9.140625" style="11"/>
  </cols>
  <sheetData>
    <row r="1" spans="1:8" ht="15.75" x14ac:dyDescent="0.25">
      <c r="A1" s="12" t="s">
        <v>0</v>
      </c>
      <c r="B1" s="23"/>
      <c r="C1" s="12"/>
      <c r="D1" s="12"/>
      <c r="E1" s="12"/>
      <c r="F1" s="12"/>
      <c r="G1" s="12"/>
      <c r="H1" s="13"/>
    </row>
    <row r="2" spans="1:8" ht="36" customHeight="1" x14ac:dyDescent="0.25">
      <c r="A2" s="12" t="s">
        <v>1</v>
      </c>
      <c r="B2" s="43" t="s">
        <v>121</v>
      </c>
      <c r="C2" s="43"/>
      <c r="D2" s="9"/>
      <c r="E2" s="9"/>
      <c r="F2" s="9"/>
      <c r="G2" s="12"/>
      <c r="H2" s="14"/>
    </row>
    <row r="3" spans="1:8" ht="15.75" x14ac:dyDescent="0.25">
      <c r="A3" s="16"/>
      <c r="B3" s="5"/>
      <c r="C3" s="16"/>
      <c r="D3" s="16"/>
      <c r="E3" s="16"/>
      <c r="F3" s="16"/>
      <c r="G3" s="12"/>
      <c r="H3" s="15"/>
    </row>
    <row r="4" spans="1:8" ht="15.75" x14ac:dyDescent="0.25">
      <c r="A4" s="16" t="s">
        <v>2</v>
      </c>
      <c r="B4" s="17" t="s">
        <v>62</v>
      </c>
      <c r="D4" s="41"/>
      <c r="E4" s="41"/>
      <c r="G4" s="16"/>
    </row>
    <row r="5" spans="1:8" ht="15.75" x14ac:dyDescent="0.25">
      <c r="A5" s="16"/>
      <c r="B5" s="5"/>
      <c r="C5" s="16"/>
      <c r="D5" s="16"/>
      <c r="E5" s="16"/>
      <c r="F5" s="16"/>
      <c r="G5" s="16"/>
      <c r="H5" s="16"/>
    </row>
    <row r="6" spans="1:8" ht="15.75" x14ac:dyDescent="0.25">
      <c r="A6" s="24" t="s">
        <v>3</v>
      </c>
      <c r="B6" s="19" t="s">
        <v>4</v>
      </c>
      <c r="C6" s="24" t="s">
        <v>5</v>
      </c>
    </row>
    <row r="7" spans="1:8" ht="15.75" x14ac:dyDescent="0.25">
      <c r="A7" s="18">
        <v>1103</v>
      </c>
      <c r="B7" s="8" t="s">
        <v>143</v>
      </c>
      <c r="C7" s="20">
        <f>SUM(C8:C34)</f>
        <v>5541681.3399999999</v>
      </c>
    </row>
    <row r="8" spans="1:8" ht="15.75" x14ac:dyDescent="0.25">
      <c r="A8" s="21">
        <v>11030276</v>
      </c>
      <c r="B8" s="21" t="s">
        <v>6</v>
      </c>
      <c r="C8" s="22">
        <v>317936.42</v>
      </c>
    </row>
    <row r="9" spans="1:8" ht="15.75" x14ac:dyDescent="0.25">
      <c r="A9" s="21">
        <v>11030306</v>
      </c>
      <c r="B9" s="21" t="s">
        <v>7</v>
      </c>
      <c r="C9" s="22">
        <v>111965.11</v>
      </c>
    </row>
    <row r="10" spans="1:8" ht="15.75" x14ac:dyDescent="0.25">
      <c r="A10" s="21">
        <v>11030322</v>
      </c>
      <c r="B10" s="21" t="s">
        <v>9</v>
      </c>
      <c r="C10" s="22">
        <v>8000</v>
      </c>
    </row>
    <row r="11" spans="1:8" ht="15.75" x14ac:dyDescent="0.25">
      <c r="A11" s="21">
        <v>11030328</v>
      </c>
      <c r="B11" s="21" t="s">
        <v>10</v>
      </c>
      <c r="C11" s="22">
        <v>98400</v>
      </c>
    </row>
    <row r="12" spans="1:8" ht="15.75" x14ac:dyDescent="0.25">
      <c r="A12" s="21">
        <v>11030340</v>
      </c>
      <c r="B12" s="21" t="s">
        <v>12</v>
      </c>
      <c r="C12" s="22">
        <v>783296.45</v>
      </c>
    </row>
    <row r="13" spans="1:8" ht="15.75" x14ac:dyDescent="0.25">
      <c r="A13" s="21">
        <v>11030343</v>
      </c>
      <c r="B13" s="21" t="s">
        <v>13</v>
      </c>
      <c r="C13" s="22">
        <v>62000</v>
      </c>
    </row>
    <row r="14" spans="1:8" ht="15.75" x14ac:dyDescent="0.25">
      <c r="A14" s="21">
        <v>11030344</v>
      </c>
      <c r="B14" s="21" t="s">
        <v>14</v>
      </c>
      <c r="C14" s="22">
        <v>50800</v>
      </c>
    </row>
    <row r="15" spans="1:8" ht="15.75" x14ac:dyDescent="0.25">
      <c r="A15" s="21">
        <v>11030347</v>
      </c>
      <c r="B15" s="21" t="s">
        <v>15</v>
      </c>
      <c r="C15" s="22">
        <v>12200</v>
      </c>
    </row>
    <row r="16" spans="1:8" ht="15.75" x14ac:dyDescent="0.25">
      <c r="A16" s="21">
        <v>11030356</v>
      </c>
      <c r="B16" s="21" t="s">
        <v>16</v>
      </c>
      <c r="C16" s="22">
        <v>273552</v>
      </c>
    </row>
    <row r="17" spans="1:3" ht="15.75" x14ac:dyDescent="0.25">
      <c r="A17" s="21">
        <v>11030357</v>
      </c>
      <c r="B17" s="21" t="s">
        <v>17</v>
      </c>
      <c r="C17" s="22">
        <v>133600</v>
      </c>
    </row>
    <row r="18" spans="1:3" ht="15.75" x14ac:dyDescent="0.25">
      <c r="A18" s="21">
        <v>11030360</v>
      </c>
      <c r="B18" s="21" t="s">
        <v>18</v>
      </c>
      <c r="C18" s="22">
        <v>77227.3</v>
      </c>
    </row>
    <row r="19" spans="1:3" ht="15.75" x14ac:dyDescent="0.25">
      <c r="A19" s="21">
        <v>11030368</v>
      </c>
      <c r="B19" s="21" t="s">
        <v>19</v>
      </c>
      <c r="C19" s="22">
        <v>268000</v>
      </c>
    </row>
    <row r="20" spans="1:3" ht="15.75" x14ac:dyDescent="0.25">
      <c r="A20" s="21">
        <v>11030370</v>
      </c>
      <c r="B20" s="21" t="s">
        <v>20</v>
      </c>
      <c r="C20" s="22">
        <v>116000</v>
      </c>
    </row>
    <row r="21" spans="1:3" ht="15.75" x14ac:dyDescent="0.25">
      <c r="A21" s="21">
        <v>11030377</v>
      </c>
      <c r="B21" s="21" t="s">
        <v>21</v>
      </c>
      <c r="C21" s="22">
        <v>65211</v>
      </c>
    </row>
    <row r="22" spans="1:3" ht="15.75" x14ac:dyDescent="0.25">
      <c r="A22" s="21">
        <v>11030379</v>
      </c>
      <c r="B22" s="21" t="s">
        <v>22</v>
      </c>
      <c r="C22" s="22">
        <v>248366</v>
      </c>
    </row>
    <row r="23" spans="1:3" ht="15.75" x14ac:dyDescent="0.25">
      <c r="A23" s="21">
        <v>11030383</v>
      </c>
      <c r="B23" s="21" t="s">
        <v>24</v>
      </c>
      <c r="C23" s="22">
        <v>1150400</v>
      </c>
    </row>
    <row r="24" spans="1:3" ht="15.75" x14ac:dyDescent="0.25">
      <c r="A24" s="21">
        <v>11030384</v>
      </c>
      <c r="B24" s="21" t="s">
        <v>25</v>
      </c>
      <c r="C24" s="22">
        <v>720800</v>
      </c>
    </row>
    <row r="25" spans="1:3" ht="15.75" x14ac:dyDescent="0.25">
      <c r="A25" s="21">
        <v>11030386</v>
      </c>
      <c r="B25" s="21" t="s">
        <v>26</v>
      </c>
      <c r="C25" s="22">
        <v>27730.6</v>
      </c>
    </row>
    <row r="26" spans="1:3" ht="15.75" x14ac:dyDescent="0.25">
      <c r="A26" s="21">
        <v>11030387</v>
      </c>
      <c r="B26" s="21" t="s">
        <v>27</v>
      </c>
      <c r="C26" s="22">
        <v>128800</v>
      </c>
    </row>
    <row r="27" spans="1:3" ht="15.75" x14ac:dyDescent="0.25">
      <c r="A27" s="21">
        <v>11030388</v>
      </c>
      <c r="B27" s="21" t="s">
        <v>28</v>
      </c>
      <c r="C27" s="22">
        <v>115200</v>
      </c>
    </row>
    <row r="28" spans="1:3" ht="15.75" x14ac:dyDescent="0.25">
      <c r="A28" s="21">
        <v>11030392</v>
      </c>
      <c r="B28" s="21" t="s">
        <v>30</v>
      </c>
      <c r="C28" s="22">
        <v>32800</v>
      </c>
    </row>
    <row r="29" spans="1:3" ht="15.75" x14ac:dyDescent="0.25">
      <c r="A29" s="21">
        <v>11030399</v>
      </c>
      <c r="B29" s="21" t="s">
        <v>37</v>
      </c>
      <c r="C29" s="22">
        <v>20000</v>
      </c>
    </row>
    <row r="30" spans="1:3" ht="15.75" x14ac:dyDescent="0.25">
      <c r="A30" s="21">
        <v>11030401</v>
      </c>
      <c r="B30" s="21" t="s">
        <v>43</v>
      </c>
      <c r="C30" s="22">
        <v>19200</v>
      </c>
    </row>
    <row r="31" spans="1:3" ht="15.75" x14ac:dyDescent="0.25">
      <c r="A31" s="21">
        <v>11030402</v>
      </c>
      <c r="B31" s="21" t="s">
        <v>42</v>
      </c>
      <c r="C31" s="22">
        <v>105600</v>
      </c>
    </row>
    <row r="32" spans="1:3" ht="15.75" x14ac:dyDescent="0.25">
      <c r="A32" s="21">
        <v>11030403</v>
      </c>
      <c r="B32" s="21" t="s">
        <v>41</v>
      </c>
      <c r="C32" s="22">
        <v>118800</v>
      </c>
    </row>
    <row r="33" spans="1:3" ht="15.75" x14ac:dyDescent="0.25">
      <c r="A33" s="21">
        <v>11030404</v>
      </c>
      <c r="B33" s="21" t="s">
        <v>40</v>
      </c>
      <c r="C33" s="22">
        <v>367580.46</v>
      </c>
    </row>
    <row r="34" spans="1:3" ht="15.75" x14ac:dyDescent="0.25">
      <c r="A34" s="21">
        <v>11030405</v>
      </c>
      <c r="B34" s="21" t="s">
        <v>39</v>
      </c>
      <c r="C34" s="22">
        <v>108216</v>
      </c>
    </row>
  </sheetData>
  <mergeCells count="2">
    <mergeCell ref="D4:E4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E5E1-7F65-458A-B309-D8D06FF9D3A9}">
  <sheetPr>
    <tabColor theme="9" tint="0.79998168889431442"/>
  </sheetPr>
  <dimension ref="A1:D25"/>
  <sheetViews>
    <sheetView showGridLines="0" zoomScale="90" zoomScaleNormal="90" workbookViewId="0">
      <selection activeCell="B7" sqref="B7"/>
    </sheetView>
  </sheetViews>
  <sheetFormatPr defaultRowHeight="15" x14ac:dyDescent="0.25"/>
  <cols>
    <col min="1" max="1" width="20.42578125" style="11" customWidth="1"/>
    <col min="2" max="2" width="65.28515625" style="11" customWidth="1"/>
    <col min="3" max="3" width="36.85546875" style="11" customWidth="1"/>
    <col min="4" max="4" width="20.5703125" style="11" bestFit="1" customWidth="1"/>
    <col min="5" max="16384" width="9.140625" style="11"/>
  </cols>
  <sheetData>
    <row r="1" spans="1:4" ht="15.75" x14ac:dyDescent="0.25">
      <c r="A1" s="44" t="s">
        <v>0</v>
      </c>
      <c r="B1" s="44"/>
      <c r="C1" s="44"/>
      <c r="D1" s="13"/>
    </row>
    <row r="2" spans="1:4" ht="15.75" customHeight="1" x14ac:dyDescent="0.25">
      <c r="A2" s="12" t="s">
        <v>1</v>
      </c>
      <c r="B2" s="43" t="s">
        <v>121</v>
      </c>
      <c r="C2" s="43"/>
      <c r="D2" s="14"/>
    </row>
    <row r="3" spans="1:4" ht="15.75" x14ac:dyDescent="0.25">
      <c r="A3" s="16"/>
      <c r="B3" s="5"/>
      <c r="C3" s="16"/>
      <c r="D3" s="15"/>
    </row>
    <row r="4" spans="1:4" ht="15.75" x14ac:dyDescent="0.25">
      <c r="A4" s="45" t="s">
        <v>2</v>
      </c>
      <c r="B4" s="45"/>
      <c r="C4" s="17" t="s">
        <v>61</v>
      </c>
    </row>
    <row r="5" spans="1:4" ht="15.75" x14ac:dyDescent="0.25">
      <c r="A5" s="16"/>
      <c r="B5" s="5"/>
      <c r="C5" s="16"/>
      <c r="D5" s="16"/>
    </row>
    <row r="6" spans="1:4" ht="15.75" x14ac:dyDescent="0.25">
      <c r="A6" s="25" t="s">
        <v>3</v>
      </c>
      <c r="B6" s="26" t="s">
        <v>4</v>
      </c>
      <c r="C6" s="27" t="s">
        <v>5</v>
      </c>
    </row>
    <row r="7" spans="1:4" ht="15.75" x14ac:dyDescent="0.25">
      <c r="A7" s="28">
        <v>1103</v>
      </c>
      <c r="B7" s="28" t="s">
        <v>143</v>
      </c>
      <c r="C7" s="29">
        <f>SUM(C8:C25)</f>
        <v>2789263.8100000005</v>
      </c>
    </row>
    <row r="8" spans="1:4" ht="15.75" x14ac:dyDescent="0.25">
      <c r="A8" s="21">
        <v>11030276</v>
      </c>
      <c r="B8" s="21" t="s">
        <v>6</v>
      </c>
      <c r="C8" s="22">
        <v>86862.77</v>
      </c>
    </row>
    <row r="9" spans="1:4" ht="15.75" x14ac:dyDescent="0.25">
      <c r="A9" s="21">
        <v>11030311</v>
      </c>
      <c r="B9" s="21" t="s">
        <v>45</v>
      </c>
      <c r="C9" s="22">
        <v>53050</v>
      </c>
    </row>
    <row r="10" spans="1:4" ht="15.75" x14ac:dyDescent="0.25">
      <c r="A10" s="21">
        <v>11030339</v>
      </c>
      <c r="B10" s="21" t="s">
        <v>46</v>
      </c>
      <c r="C10" s="22">
        <v>33000</v>
      </c>
    </row>
    <row r="11" spans="1:4" ht="15.75" x14ac:dyDescent="0.25">
      <c r="A11" s="21">
        <v>11030360</v>
      </c>
      <c r="B11" s="21" t="s">
        <v>18</v>
      </c>
      <c r="C11" s="22">
        <v>76430.100000000006</v>
      </c>
    </row>
    <row r="12" spans="1:4" ht="15.75" x14ac:dyDescent="0.25">
      <c r="A12" s="21">
        <v>11030370</v>
      </c>
      <c r="B12" s="21" t="s">
        <v>20</v>
      </c>
      <c r="C12" s="22">
        <v>48000</v>
      </c>
    </row>
    <row r="13" spans="1:4" ht="15.75" x14ac:dyDescent="0.25">
      <c r="A13" s="21">
        <v>11030383</v>
      </c>
      <c r="B13" s="21" t="s">
        <v>24</v>
      </c>
      <c r="C13" s="22">
        <v>56000</v>
      </c>
    </row>
    <row r="14" spans="1:4" ht="15.75" x14ac:dyDescent="0.25">
      <c r="A14" s="21">
        <v>11030385</v>
      </c>
      <c r="B14" s="21" t="s">
        <v>50</v>
      </c>
      <c r="C14" s="22">
        <v>474600</v>
      </c>
    </row>
    <row r="15" spans="1:4" ht="15.75" x14ac:dyDescent="0.25">
      <c r="A15" s="21">
        <v>11030400</v>
      </c>
      <c r="B15" s="21" t="s">
        <v>38</v>
      </c>
      <c r="C15" s="22">
        <v>200000</v>
      </c>
    </row>
    <row r="16" spans="1:4" ht="15.75" x14ac:dyDescent="0.25">
      <c r="A16" s="21">
        <v>11030404</v>
      </c>
      <c r="B16" s="21" t="s">
        <v>40</v>
      </c>
      <c r="C16" s="22">
        <v>215571.5</v>
      </c>
    </row>
    <row r="17" spans="1:3" ht="15.75" x14ac:dyDescent="0.25">
      <c r="A17" s="21">
        <v>11030405</v>
      </c>
      <c r="B17" s="21" t="s">
        <v>39</v>
      </c>
      <c r="C17" s="22">
        <v>31305</v>
      </c>
    </row>
    <row r="18" spans="1:3" ht="15.75" x14ac:dyDescent="0.25">
      <c r="A18" s="21">
        <v>11030406</v>
      </c>
      <c r="B18" s="21" t="s">
        <v>52</v>
      </c>
      <c r="C18" s="22">
        <f>48000-8000</f>
        <v>40000</v>
      </c>
    </row>
    <row r="19" spans="1:3" ht="15.75" x14ac:dyDescent="0.25">
      <c r="A19" s="21">
        <v>11030407</v>
      </c>
      <c r="B19" s="21" t="s">
        <v>53</v>
      </c>
      <c r="C19" s="22">
        <v>100000</v>
      </c>
    </row>
    <row r="20" spans="1:3" ht="15.75" x14ac:dyDescent="0.25">
      <c r="A20" s="21">
        <v>11030408</v>
      </c>
      <c r="B20" s="21" t="s">
        <v>54</v>
      </c>
      <c r="C20" s="22">
        <f>60000-40000</f>
        <v>20000</v>
      </c>
    </row>
    <row r="21" spans="1:3" ht="15.75" x14ac:dyDescent="0.25">
      <c r="A21" s="21">
        <v>11030414</v>
      </c>
      <c r="B21" s="21" t="s">
        <v>56</v>
      </c>
      <c r="C21" s="22">
        <f>444444.45-55555.56</f>
        <v>388888.89</v>
      </c>
    </row>
    <row r="22" spans="1:3" ht="15.75" x14ac:dyDescent="0.25">
      <c r="A22" s="21">
        <v>11030415</v>
      </c>
      <c r="B22" s="21" t="s">
        <v>57</v>
      </c>
      <c r="C22" s="22">
        <v>60000</v>
      </c>
    </row>
    <row r="23" spans="1:3" ht="15.75" x14ac:dyDescent="0.25">
      <c r="A23" s="21">
        <v>11030416</v>
      </c>
      <c r="B23" s="21" t="s">
        <v>58</v>
      </c>
      <c r="C23" s="22">
        <v>55555.55</v>
      </c>
    </row>
    <row r="24" spans="1:3" ht="15.75" x14ac:dyDescent="0.25">
      <c r="A24" s="21">
        <v>11030417</v>
      </c>
      <c r="B24" s="21" t="s">
        <v>59</v>
      </c>
      <c r="C24" s="22">
        <v>500000</v>
      </c>
    </row>
    <row r="25" spans="1:3" ht="15.75" x14ac:dyDescent="0.25">
      <c r="A25" s="21">
        <v>11030418</v>
      </c>
      <c r="B25" s="21" t="s">
        <v>60</v>
      </c>
      <c r="C25" s="22">
        <v>350000</v>
      </c>
    </row>
  </sheetData>
  <mergeCells count="3">
    <mergeCell ref="B2:C2"/>
    <mergeCell ref="A1:C1"/>
    <mergeCell ref="A4:B4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0AED-6662-4D80-9BF3-96A51812862A}">
  <sheetPr>
    <tabColor theme="9" tint="0.79998168889431442"/>
  </sheetPr>
  <dimension ref="A1:E33"/>
  <sheetViews>
    <sheetView showGridLines="0" topLeftCell="A3" zoomScale="80" zoomScaleNormal="80" workbookViewId="0">
      <selection activeCell="B7" sqref="B7"/>
    </sheetView>
  </sheetViews>
  <sheetFormatPr defaultRowHeight="15" x14ac:dyDescent="0.25"/>
  <cols>
    <col min="1" max="1" width="28.42578125" style="11" bestFit="1" customWidth="1"/>
    <col min="2" max="2" width="78.28515625" style="11" customWidth="1"/>
    <col min="3" max="3" width="23.42578125" style="11" customWidth="1"/>
    <col min="4" max="4" width="9.140625" style="11"/>
    <col min="5" max="5" width="16.28515625" style="11" customWidth="1"/>
    <col min="6" max="16384" width="9.140625" style="11"/>
  </cols>
  <sheetData>
    <row r="1" spans="1:5" ht="30.75" customHeight="1" x14ac:dyDescent="0.25">
      <c r="A1" s="44" t="s">
        <v>0</v>
      </c>
      <c r="B1" s="44"/>
      <c r="C1" s="44"/>
    </row>
    <row r="2" spans="1:5" ht="31.5" customHeight="1" x14ac:dyDescent="0.25">
      <c r="A2" s="12" t="s">
        <v>1</v>
      </c>
      <c r="B2" s="43" t="s">
        <v>121</v>
      </c>
      <c r="C2" s="43"/>
    </row>
    <row r="3" spans="1:5" ht="15.75" x14ac:dyDescent="0.25">
      <c r="A3" s="16"/>
      <c r="B3" s="5"/>
      <c r="C3" s="16"/>
    </row>
    <row r="4" spans="1:5" ht="15.75" x14ac:dyDescent="0.25">
      <c r="A4" s="16" t="s">
        <v>2</v>
      </c>
      <c r="C4" s="17" t="s">
        <v>68</v>
      </c>
    </row>
    <row r="5" spans="1:5" ht="15.75" x14ac:dyDescent="0.25">
      <c r="A5" s="16"/>
      <c r="B5" s="16"/>
      <c r="C5" s="16"/>
    </row>
    <row r="6" spans="1:5" ht="15.75" x14ac:dyDescent="0.25">
      <c r="A6" s="33" t="s">
        <v>3</v>
      </c>
      <c r="B6" s="34" t="s">
        <v>4</v>
      </c>
      <c r="C6" s="33" t="s">
        <v>5</v>
      </c>
    </row>
    <row r="7" spans="1:5" ht="15.75" x14ac:dyDescent="0.25">
      <c r="A7" s="28">
        <v>1103</v>
      </c>
      <c r="B7" s="28" t="s">
        <v>143</v>
      </c>
      <c r="C7" s="29">
        <f>SUM(C8:C32)</f>
        <v>8057323.629999999</v>
      </c>
      <c r="E7" s="31"/>
    </row>
    <row r="8" spans="1:5" ht="15.75" x14ac:dyDescent="0.25">
      <c r="A8" s="21">
        <v>11030291</v>
      </c>
      <c r="B8" s="21" t="s">
        <v>44</v>
      </c>
      <c r="C8" s="22">
        <v>45600</v>
      </c>
      <c r="E8" s="32"/>
    </row>
    <row r="9" spans="1:5" ht="15.75" x14ac:dyDescent="0.25">
      <c r="A9" s="21">
        <v>11030328</v>
      </c>
      <c r="B9" s="21" t="s">
        <v>10</v>
      </c>
      <c r="C9" s="22">
        <v>246000</v>
      </c>
    </row>
    <row r="10" spans="1:5" ht="15.75" x14ac:dyDescent="0.25">
      <c r="A10" s="21">
        <v>11030356</v>
      </c>
      <c r="B10" s="21" t="s">
        <v>16</v>
      </c>
      <c r="C10" s="22">
        <v>107200</v>
      </c>
    </row>
    <row r="11" spans="1:5" ht="15.75" x14ac:dyDescent="0.25">
      <c r="A11" s="21">
        <v>11030360</v>
      </c>
      <c r="B11" s="21" t="s">
        <v>18</v>
      </c>
      <c r="C11" s="22">
        <v>58757.440000000002</v>
      </c>
    </row>
    <row r="12" spans="1:5" ht="15.75" x14ac:dyDescent="0.25">
      <c r="A12" s="21">
        <v>11030362</v>
      </c>
      <c r="B12" s="21" t="s">
        <v>47</v>
      </c>
      <c r="C12" s="22">
        <f>641222.9-98598</f>
        <v>542624.9</v>
      </c>
    </row>
    <row r="13" spans="1:5" ht="15.75" x14ac:dyDescent="0.25">
      <c r="A13" s="21">
        <v>11030363</v>
      </c>
      <c r="B13" s="21" t="s">
        <v>48</v>
      </c>
      <c r="C13" s="22">
        <v>275534.59999999998</v>
      </c>
    </row>
    <row r="14" spans="1:5" ht="15.75" x14ac:dyDescent="0.25">
      <c r="A14" s="21">
        <v>11030368</v>
      </c>
      <c r="B14" s="21" t="s">
        <v>19</v>
      </c>
      <c r="C14" s="22">
        <f>318000-48000</f>
        <v>270000</v>
      </c>
    </row>
    <row r="15" spans="1:5" ht="15.75" x14ac:dyDescent="0.25">
      <c r="A15" s="21">
        <v>11030370</v>
      </c>
      <c r="B15" s="21" t="s">
        <v>20</v>
      </c>
      <c r="C15" s="22">
        <v>80000</v>
      </c>
    </row>
    <row r="16" spans="1:5" ht="15.75" x14ac:dyDescent="0.25">
      <c r="A16" s="21">
        <v>11030374</v>
      </c>
      <c r="B16" s="21" t="s">
        <v>49</v>
      </c>
      <c r="C16" s="22">
        <v>99696</v>
      </c>
    </row>
    <row r="17" spans="1:3" ht="15.75" x14ac:dyDescent="0.25">
      <c r="A17" s="21">
        <v>11030382</v>
      </c>
      <c r="B17" s="21" t="s">
        <v>23</v>
      </c>
      <c r="C17" s="22">
        <f>542341-102725</f>
        <v>439616</v>
      </c>
    </row>
    <row r="18" spans="1:3" ht="15.75" x14ac:dyDescent="0.25">
      <c r="A18" s="21">
        <v>11030383</v>
      </c>
      <c r="B18" s="21" t="s">
        <v>24</v>
      </c>
      <c r="C18" s="22">
        <f>1344400-144000</f>
        <v>1200400</v>
      </c>
    </row>
    <row r="19" spans="1:3" ht="15.75" x14ac:dyDescent="0.25">
      <c r="A19" s="21">
        <v>11030384</v>
      </c>
      <c r="B19" s="21" t="s">
        <v>25</v>
      </c>
      <c r="C19" s="22">
        <f>816000-95200</f>
        <v>720800</v>
      </c>
    </row>
    <row r="20" spans="1:3" ht="15.75" x14ac:dyDescent="0.25">
      <c r="A20" s="21">
        <v>11030387</v>
      </c>
      <c r="B20" s="21" t="s">
        <v>27</v>
      </c>
      <c r="C20" s="22">
        <f>147200-18400</f>
        <v>128800</v>
      </c>
    </row>
    <row r="21" spans="1:3" ht="15.75" x14ac:dyDescent="0.25">
      <c r="A21" s="21">
        <v>11030388</v>
      </c>
      <c r="B21" s="21" t="s">
        <v>28</v>
      </c>
      <c r="C21" s="22">
        <v>115200</v>
      </c>
    </row>
    <row r="22" spans="1:3" ht="15.75" x14ac:dyDescent="0.25">
      <c r="A22" s="21">
        <v>11030392</v>
      </c>
      <c r="B22" s="21" t="s">
        <v>30</v>
      </c>
      <c r="C22" s="22">
        <v>32800</v>
      </c>
    </row>
    <row r="23" spans="1:3" ht="15.75" x14ac:dyDescent="0.25">
      <c r="A23" s="21">
        <v>11030393</v>
      </c>
      <c r="B23" s="21" t="s">
        <v>51</v>
      </c>
      <c r="C23" s="22">
        <v>18598</v>
      </c>
    </row>
    <row r="24" spans="1:3" ht="15.75" x14ac:dyDescent="0.25">
      <c r="A24" s="21">
        <v>11030404</v>
      </c>
      <c r="B24" s="21" t="s">
        <v>40</v>
      </c>
      <c r="C24" s="22">
        <v>130211</v>
      </c>
    </row>
    <row r="25" spans="1:3" ht="15.75" x14ac:dyDescent="0.25">
      <c r="A25" s="21">
        <v>11030405</v>
      </c>
      <c r="B25" s="21" t="s">
        <v>39</v>
      </c>
      <c r="C25" s="22">
        <v>139521</v>
      </c>
    </row>
    <row r="26" spans="1:3" ht="15.75" x14ac:dyDescent="0.25">
      <c r="A26" s="21">
        <v>11030406</v>
      </c>
      <c r="B26" s="21" t="s">
        <v>52</v>
      </c>
      <c r="C26" s="22">
        <f>64000-8000</f>
        <v>56000</v>
      </c>
    </row>
    <row r="27" spans="1:3" ht="15.75" x14ac:dyDescent="0.25">
      <c r="A27" s="21">
        <v>11030411</v>
      </c>
      <c r="B27" s="21" t="s">
        <v>55</v>
      </c>
      <c r="C27" s="22">
        <v>8000</v>
      </c>
    </row>
    <row r="28" spans="1:3" ht="15.75" x14ac:dyDescent="0.25">
      <c r="A28" s="21">
        <v>11030414</v>
      </c>
      <c r="B28" s="21" t="s">
        <v>56</v>
      </c>
      <c r="C28" s="22">
        <v>55555.56</v>
      </c>
    </row>
    <row r="29" spans="1:3" ht="15.75" x14ac:dyDescent="0.25">
      <c r="A29" s="21">
        <v>11030419</v>
      </c>
      <c r="B29" s="21" t="s">
        <v>64</v>
      </c>
      <c r="C29" s="22">
        <f>1206881.87-245758.13</f>
        <v>961123.74000000011</v>
      </c>
    </row>
    <row r="30" spans="1:3" ht="15.75" x14ac:dyDescent="0.25">
      <c r="A30" s="21">
        <v>11030420</v>
      </c>
      <c r="B30" s="21" t="s">
        <v>65</v>
      </c>
      <c r="C30" s="22">
        <f>1289999.92-214999.96</f>
        <v>1074999.96</v>
      </c>
    </row>
    <row r="31" spans="1:3" ht="15.75" x14ac:dyDescent="0.25">
      <c r="A31" s="21">
        <v>11030421</v>
      </c>
      <c r="B31" s="21" t="s">
        <v>66</v>
      </c>
      <c r="C31" s="22">
        <v>525623.63</v>
      </c>
    </row>
    <row r="32" spans="1:3" ht="15.75" x14ac:dyDescent="0.25">
      <c r="A32" s="21">
        <v>11030422</v>
      </c>
      <c r="B32" s="21" t="s">
        <v>67</v>
      </c>
      <c r="C32" s="22">
        <v>724661.8</v>
      </c>
    </row>
    <row r="33" spans="1:3" ht="15.75" x14ac:dyDescent="0.25">
      <c r="A33" s="12"/>
      <c r="B33" s="12"/>
      <c r="C33" s="12"/>
    </row>
  </sheetData>
  <mergeCells count="2">
    <mergeCell ref="B2:C2"/>
    <mergeCell ref="A1:C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AA7D-051A-40A8-A34F-238AF26689EB}">
  <sheetPr>
    <tabColor theme="9" tint="0.79998168889431442"/>
  </sheetPr>
  <dimension ref="A1:C20"/>
  <sheetViews>
    <sheetView showGridLines="0" zoomScale="80" zoomScaleNormal="80" workbookViewId="0">
      <selection activeCell="B8" sqref="B8"/>
    </sheetView>
  </sheetViews>
  <sheetFormatPr defaultRowHeight="15" x14ac:dyDescent="0.25"/>
  <cols>
    <col min="1" max="1" width="29.42578125" style="11" bestFit="1" customWidth="1"/>
    <col min="2" max="2" width="73.140625" style="11" customWidth="1"/>
    <col min="3" max="3" width="26.140625" style="11" customWidth="1"/>
    <col min="4" max="16384" width="9.140625" style="11"/>
  </cols>
  <sheetData>
    <row r="1" spans="1:3" ht="33" customHeight="1" x14ac:dyDescent="0.25">
      <c r="A1" s="44" t="s">
        <v>0</v>
      </c>
      <c r="B1" s="44"/>
      <c r="C1" s="44"/>
    </row>
    <row r="2" spans="1:3" ht="25.5" customHeight="1" x14ac:dyDescent="0.25">
      <c r="A2" s="12" t="s">
        <v>1</v>
      </c>
      <c r="B2" s="43" t="s">
        <v>121</v>
      </c>
      <c r="C2" s="43"/>
    </row>
    <row r="3" spans="1:3" ht="15.75" x14ac:dyDescent="0.25">
      <c r="A3" s="12"/>
      <c r="B3" s="12"/>
      <c r="C3" s="12"/>
    </row>
    <row r="4" spans="1:3" ht="15.75" x14ac:dyDescent="0.25">
      <c r="A4" s="12" t="s">
        <v>69</v>
      </c>
      <c r="B4" s="30"/>
      <c r="C4" s="30"/>
    </row>
    <row r="5" spans="1:3" ht="15.75" x14ac:dyDescent="0.25">
      <c r="A5" s="30" t="s">
        <v>2</v>
      </c>
      <c r="B5" s="17"/>
      <c r="C5" s="17" t="s">
        <v>77</v>
      </c>
    </row>
    <row r="6" spans="1:3" ht="15.75" x14ac:dyDescent="0.25">
      <c r="A6" s="30"/>
      <c r="B6" s="30"/>
      <c r="C6" s="30"/>
    </row>
    <row r="7" spans="1:3" ht="15.75" x14ac:dyDescent="0.25">
      <c r="A7" s="33" t="s">
        <v>3</v>
      </c>
      <c r="B7" s="34" t="s">
        <v>4</v>
      </c>
      <c r="C7" s="33" t="s">
        <v>5</v>
      </c>
    </row>
    <row r="8" spans="1:3" ht="15.75" x14ac:dyDescent="0.25">
      <c r="A8" s="37">
        <v>1103</v>
      </c>
      <c r="B8" s="38" t="s">
        <v>143</v>
      </c>
      <c r="C8" s="39">
        <f>SUM(C9:C14)</f>
        <v>962395.77999999991</v>
      </c>
    </row>
    <row r="9" spans="1:3" ht="15.75" x14ac:dyDescent="0.25">
      <c r="A9" s="21">
        <v>11030360</v>
      </c>
      <c r="B9" s="21" t="s">
        <v>18</v>
      </c>
      <c r="C9" s="22">
        <v>39508</v>
      </c>
    </row>
    <row r="10" spans="1:3" ht="15.75" x14ac:dyDescent="0.25">
      <c r="A10" s="21">
        <v>11030420</v>
      </c>
      <c r="B10" s="21" t="s">
        <v>65</v>
      </c>
      <c r="C10" s="22">
        <v>215000</v>
      </c>
    </row>
    <row r="11" spans="1:3" ht="15.75" x14ac:dyDescent="0.25">
      <c r="A11" s="21">
        <v>11030423</v>
      </c>
      <c r="B11" s="21" t="s">
        <v>71</v>
      </c>
      <c r="C11" s="22">
        <f>419337.45-115200</f>
        <v>304137.45</v>
      </c>
    </row>
    <row r="12" spans="1:3" ht="15.75" x14ac:dyDescent="0.25">
      <c r="A12" s="21">
        <v>11030425</v>
      </c>
      <c r="B12" s="21" t="s">
        <v>73</v>
      </c>
      <c r="C12" s="22">
        <v>199978.93</v>
      </c>
    </row>
    <row r="13" spans="1:3" ht="15.75" x14ac:dyDescent="0.25">
      <c r="A13" s="21">
        <v>11030426</v>
      </c>
      <c r="B13" s="21" t="s">
        <v>74</v>
      </c>
      <c r="C13" s="22">
        <f>55800+4800</f>
        <v>60600</v>
      </c>
    </row>
    <row r="14" spans="1:3" ht="15.75" x14ac:dyDescent="0.25">
      <c r="A14" s="21">
        <v>11030427</v>
      </c>
      <c r="B14" s="21" t="s">
        <v>75</v>
      </c>
      <c r="C14" s="22">
        <v>143171.4</v>
      </c>
    </row>
    <row r="15" spans="1:3" ht="15.75" x14ac:dyDescent="0.25">
      <c r="A15" s="28">
        <v>1104</v>
      </c>
      <c r="B15" s="28" t="s">
        <v>141</v>
      </c>
      <c r="C15" s="29">
        <v>500000</v>
      </c>
    </row>
    <row r="16" spans="1:3" ht="15.75" x14ac:dyDescent="0.25">
      <c r="A16" s="21">
        <v>11040048</v>
      </c>
      <c r="B16" s="21" t="s">
        <v>76</v>
      </c>
      <c r="C16" s="22">
        <v>500000</v>
      </c>
    </row>
    <row r="17" spans="1:3" ht="15.75" x14ac:dyDescent="0.25">
      <c r="A17" s="12"/>
      <c r="B17" s="12"/>
      <c r="C17" s="12"/>
    </row>
    <row r="18" spans="1:3" ht="15.75" x14ac:dyDescent="0.25">
      <c r="A18" s="12"/>
      <c r="B18" s="12"/>
      <c r="C18" s="12"/>
    </row>
    <row r="19" spans="1:3" ht="15.75" x14ac:dyDescent="0.25">
      <c r="A19" s="12"/>
      <c r="B19" s="12"/>
      <c r="C19" s="12"/>
    </row>
    <row r="20" spans="1:3" ht="15.75" x14ac:dyDescent="0.25">
      <c r="A20" s="12"/>
      <c r="B20" s="12"/>
      <c r="C20" s="12"/>
    </row>
  </sheetData>
  <mergeCells count="2">
    <mergeCell ref="A1:C1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7ED6-52A5-4D57-A871-70B198887A68}">
  <sheetPr>
    <tabColor theme="9" tint="0.79998168889431442"/>
  </sheetPr>
  <dimension ref="A1:C38"/>
  <sheetViews>
    <sheetView showGridLines="0" topLeftCell="A8" zoomScale="80" zoomScaleNormal="80" workbookViewId="0">
      <selection activeCell="B8" sqref="B8"/>
    </sheetView>
  </sheetViews>
  <sheetFormatPr defaultRowHeight="15" x14ac:dyDescent="0.25"/>
  <cols>
    <col min="1" max="1" width="21.5703125" style="11" customWidth="1"/>
    <col min="2" max="2" width="74.140625" style="11" customWidth="1"/>
    <col min="3" max="3" width="24.140625" style="11" customWidth="1"/>
    <col min="4" max="16384" width="9.140625" style="11"/>
  </cols>
  <sheetData>
    <row r="1" spans="1:3" ht="23.25" customHeight="1" x14ac:dyDescent="0.25">
      <c r="A1" s="44" t="s">
        <v>0</v>
      </c>
      <c r="B1" s="44"/>
      <c r="C1" s="44"/>
    </row>
    <row r="2" spans="1:3" ht="22.5" customHeight="1" x14ac:dyDescent="0.25">
      <c r="A2" s="12" t="s">
        <v>1</v>
      </c>
      <c r="B2" s="43" t="s">
        <v>121</v>
      </c>
      <c r="C2" s="43"/>
    </row>
    <row r="3" spans="1:3" ht="15.75" x14ac:dyDescent="0.25">
      <c r="A3" s="12"/>
      <c r="B3" s="12"/>
      <c r="C3" s="12"/>
    </row>
    <row r="4" spans="1:3" ht="15.75" x14ac:dyDescent="0.25">
      <c r="A4" s="46" t="s">
        <v>69</v>
      </c>
      <c r="B4" s="46"/>
      <c r="C4" s="30"/>
    </row>
    <row r="5" spans="1:3" ht="15.75" x14ac:dyDescent="0.25">
      <c r="A5" s="45" t="s">
        <v>2</v>
      </c>
      <c r="B5" s="45"/>
      <c r="C5" s="17" t="s">
        <v>84</v>
      </c>
    </row>
    <row r="6" spans="1:3" ht="15.75" x14ac:dyDescent="0.25">
      <c r="A6" s="30"/>
      <c r="B6" s="30"/>
      <c r="C6" s="30"/>
    </row>
    <row r="7" spans="1:3" ht="15.75" x14ac:dyDescent="0.25">
      <c r="A7" s="33" t="s">
        <v>3</v>
      </c>
      <c r="B7" s="34" t="s">
        <v>4</v>
      </c>
      <c r="C7" s="33" t="s">
        <v>5</v>
      </c>
    </row>
    <row r="8" spans="1:3" ht="15.75" x14ac:dyDescent="0.25">
      <c r="A8" s="28">
        <v>1103</v>
      </c>
      <c r="B8" s="28" t="s">
        <v>143</v>
      </c>
      <c r="C8" s="29">
        <f>SUM(C9:C31)</f>
        <v>6249896.0199999996</v>
      </c>
    </row>
    <row r="9" spans="1:3" ht="15.75" x14ac:dyDescent="0.25">
      <c r="A9" s="21">
        <v>11030357</v>
      </c>
      <c r="B9" s="21" t="s">
        <v>17</v>
      </c>
      <c r="C9" s="22">
        <v>67374</v>
      </c>
    </row>
    <row r="10" spans="1:3" ht="15.75" x14ac:dyDescent="0.25">
      <c r="A10" s="21">
        <v>11030360</v>
      </c>
      <c r="B10" s="21" t="s">
        <v>18</v>
      </c>
      <c r="C10" s="22">
        <v>61485.2</v>
      </c>
    </row>
    <row r="11" spans="1:3" ht="15.75" x14ac:dyDescent="0.25">
      <c r="A11" s="21">
        <v>11030368</v>
      </c>
      <c r="B11" s="21" t="s">
        <v>19</v>
      </c>
      <c r="C11" s="22">
        <v>208000</v>
      </c>
    </row>
    <row r="12" spans="1:3" ht="15.75" x14ac:dyDescent="0.25">
      <c r="A12" s="21">
        <v>11030370</v>
      </c>
      <c r="B12" s="21" t="s">
        <v>20</v>
      </c>
      <c r="C12" s="22">
        <v>50000</v>
      </c>
    </row>
    <row r="13" spans="1:3" ht="15.75" x14ac:dyDescent="0.25">
      <c r="A13" s="21">
        <v>11030383</v>
      </c>
      <c r="B13" s="21" t="s">
        <v>24</v>
      </c>
      <c r="C13" s="22">
        <v>1299200</v>
      </c>
    </row>
    <row r="14" spans="1:3" ht="15.75" x14ac:dyDescent="0.25">
      <c r="A14" s="21">
        <v>11030384</v>
      </c>
      <c r="B14" s="21" t="s">
        <v>25</v>
      </c>
      <c r="C14" s="22">
        <v>889600</v>
      </c>
    </row>
    <row r="15" spans="1:3" ht="15.75" x14ac:dyDescent="0.25">
      <c r="A15" s="21">
        <v>11030387</v>
      </c>
      <c r="B15" s="21" t="s">
        <v>27</v>
      </c>
      <c r="C15" s="22">
        <v>174800</v>
      </c>
    </row>
    <row r="16" spans="1:3" ht="15.75" x14ac:dyDescent="0.25">
      <c r="A16" s="21">
        <v>11030388</v>
      </c>
      <c r="B16" s="21" t="s">
        <v>28</v>
      </c>
      <c r="C16" s="22">
        <v>172800</v>
      </c>
    </row>
    <row r="17" spans="1:3" ht="15.75" x14ac:dyDescent="0.25">
      <c r="A17" s="21">
        <v>11030392</v>
      </c>
      <c r="B17" s="21" t="s">
        <v>30</v>
      </c>
      <c r="C17" s="22">
        <v>49200</v>
      </c>
    </row>
    <row r="18" spans="1:3" ht="15.75" x14ac:dyDescent="0.25">
      <c r="A18" s="21">
        <v>11030394</v>
      </c>
      <c r="B18" s="21" t="s">
        <v>31</v>
      </c>
      <c r="C18" s="22">
        <v>6000</v>
      </c>
    </row>
    <row r="19" spans="1:3" ht="15.75" x14ac:dyDescent="0.25">
      <c r="A19" s="21">
        <v>11030411</v>
      </c>
      <c r="B19" s="21" t="s">
        <v>55</v>
      </c>
      <c r="C19" s="22">
        <v>16000</v>
      </c>
    </row>
    <row r="20" spans="1:3" ht="15.75" x14ac:dyDescent="0.25">
      <c r="A20" s="21">
        <v>11030419</v>
      </c>
      <c r="B20" s="21" t="s">
        <v>64</v>
      </c>
      <c r="C20" s="22">
        <v>538854.21</v>
      </c>
    </row>
    <row r="21" spans="1:3" ht="15.75" x14ac:dyDescent="0.25">
      <c r="A21" s="21">
        <v>11030420</v>
      </c>
      <c r="B21" s="21" t="s">
        <v>65</v>
      </c>
      <c r="C21" s="22">
        <v>215000</v>
      </c>
    </row>
    <row r="22" spans="1:3" ht="15.75" x14ac:dyDescent="0.25">
      <c r="A22" s="21">
        <v>11030421</v>
      </c>
      <c r="B22" s="21" t="s">
        <v>70</v>
      </c>
      <c r="C22" s="22">
        <v>525623.63</v>
      </c>
    </row>
    <row r="23" spans="1:3" ht="15.75" x14ac:dyDescent="0.25">
      <c r="A23" s="21">
        <v>11030422</v>
      </c>
      <c r="B23" s="21" t="s">
        <v>67</v>
      </c>
      <c r="C23" s="22">
        <v>89678.38</v>
      </c>
    </row>
    <row r="24" spans="1:3" ht="15.75" x14ac:dyDescent="0.25">
      <c r="A24" s="21">
        <v>11030423</v>
      </c>
      <c r="B24" s="21" t="s">
        <v>71</v>
      </c>
      <c r="C24" s="22">
        <v>115200</v>
      </c>
    </row>
    <row r="25" spans="1:3" ht="15.75" x14ac:dyDescent="0.25">
      <c r="A25" s="21">
        <v>11030424</v>
      </c>
      <c r="B25" s="21" t="s">
        <v>72</v>
      </c>
      <c r="C25" s="22">
        <v>48000</v>
      </c>
    </row>
    <row r="26" spans="1:3" ht="15.75" x14ac:dyDescent="0.25">
      <c r="A26" s="21">
        <v>11030426</v>
      </c>
      <c r="B26" s="21" t="s">
        <v>74</v>
      </c>
      <c r="C26" s="22">
        <v>4800</v>
      </c>
    </row>
    <row r="27" spans="1:3" ht="15.75" x14ac:dyDescent="0.25">
      <c r="A27" s="21">
        <v>11030427</v>
      </c>
      <c r="B27" s="21" t="s">
        <v>75</v>
      </c>
      <c r="C27" s="22">
        <f>769028.45-48342.85</f>
        <v>720685.6</v>
      </c>
    </row>
    <row r="28" spans="1:3" ht="15.75" x14ac:dyDescent="0.25">
      <c r="A28" s="21">
        <v>11030428</v>
      </c>
      <c r="B28" s="21" t="s">
        <v>78</v>
      </c>
      <c r="C28" s="22">
        <v>599000</v>
      </c>
    </row>
    <row r="29" spans="1:3" ht="15.75" x14ac:dyDescent="0.25">
      <c r="A29" s="21">
        <v>11030429</v>
      </c>
      <c r="B29" s="21" t="s">
        <v>79</v>
      </c>
      <c r="C29" s="22">
        <v>82395</v>
      </c>
    </row>
    <row r="30" spans="1:3" ht="15.75" x14ac:dyDescent="0.25">
      <c r="A30" s="21">
        <v>11030430</v>
      </c>
      <c r="B30" s="21" t="s">
        <v>80</v>
      </c>
      <c r="C30" s="22">
        <v>218400</v>
      </c>
    </row>
    <row r="31" spans="1:3" ht="15.75" x14ac:dyDescent="0.25">
      <c r="A31" s="21">
        <v>11030431</v>
      </c>
      <c r="B31" s="21" t="s">
        <v>81</v>
      </c>
      <c r="C31" s="22">
        <v>97800</v>
      </c>
    </row>
    <row r="32" spans="1:3" ht="15.75" x14ac:dyDescent="0.25">
      <c r="A32" s="28">
        <v>1104</v>
      </c>
      <c r="B32" s="28" t="s">
        <v>141</v>
      </c>
      <c r="C32" s="29">
        <f>SUM(C33:C34)</f>
        <v>2342138.5</v>
      </c>
    </row>
    <row r="33" spans="1:3" ht="15.75" x14ac:dyDescent="0.25">
      <c r="A33" s="21">
        <v>11040049</v>
      </c>
      <c r="B33" s="21" t="s">
        <v>82</v>
      </c>
      <c r="C33" s="22">
        <f>1894261-70375</f>
        <v>1823886</v>
      </c>
    </row>
    <row r="34" spans="1:3" ht="15.75" x14ac:dyDescent="0.25">
      <c r="A34" s="21">
        <v>11040050</v>
      </c>
      <c r="B34" s="21" t="s">
        <v>83</v>
      </c>
      <c r="C34" s="22">
        <v>518252.5</v>
      </c>
    </row>
    <row r="35" spans="1:3" ht="15.75" x14ac:dyDescent="0.25">
      <c r="A35" s="12"/>
      <c r="B35" s="12"/>
      <c r="C35" s="12"/>
    </row>
    <row r="36" spans="1:3" ht="15.75" x14ac:dyDescent="0.25">
      <c r="A36" s="12"/>
      <c r="B36" s="12"/>
      <c r="C36" s="12"/>
    </row>
    <row r="37" spans="1:3" ht="15.75" x14ac:dyDescent="0.25">
      <c r="A37" s="12"/>
      <c r="B37" s="12"/>
      <c r="C37" s="12"/>
    </row>
    <row r="38" spans="1:3" ht="15.75" x14ac:dyDescent="0.25">
      <c r="A38" s="12"/>
      <c r="B38" s="12"/>
      <c r="C38" s="12"/>
    </row>
  </sheetData>
  <mergeCells count="4">
    <mergeCell ref="A1:C1"/>
    <mergeCell ref="A5:B5"/>
    <mergeCell ref="A4:B4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8ACB-6D27-482B-A763-D14CC80E772E}">
  <dimension ref="A1:C38"/>
  <sheetViews>
    <sheetView showGridLines="0" topLeftCell="A8" zoomScale="80" zoomScaleNormal="80" workbookViewId="0">
      <selection activeCell="B8" sqref="B8"/>
    </sheetView>
  </sheetViews>
  <sheetFormatPr defaultRowHeight="15" x14ac:dyDescent="0.25"/>
  <cols>
    <col min="1" max="1" width="21.5703125" style="11" customWidth="1"/>
    <col min="2" max="2" width="74.140625" style="11" customWidth="1"/>
    <col min="3" max="3" width="24.140625" style="11" customWidth="1"/>
    <col min="4" max="16384" width="9.140625" style="11"/>
  </cols>
  <sheetData>
    <row r="1" spans="1:3" ht="23.25" customHeight="1" x14ac:dyDescent="0.25">
      <c r="A1" s="44" t="s">
        <v>0</v>
      </c>
      <c r="B1" s="44"/>
      <c r="C1" s="44"/>
    </row>
    <row r="2" spans="1:3" ht="22.5" customHeight="1" x14ac:dyDescent="0.25">
      <c r="A2" s="36" t="s">
        <v>1</v>
      </c>
      <c r="B2" s="43" t="s">
        <v>121</v>
      </c>
      <c r="C2" s="43"/>
    </row>
    <row r="3" spans="1:3" ht="15.75" x14ac:dyDescent="0.25">
      <c r="A3" s="36"/>
      <c r="B3" s="36"/>
      <c r="C3" s="36"/>
    </row>
    <row r="4" spans="1:3" ht="15.75" x14ac:dyDescent="0.25">
      <c r="A4" s="46" t="s">
        <v>69</v>
      </c>
      <c r="B4" s="46"/>
      <c r="C4" s="35"/>
    </row>
    <row r="5" spans="1:3" ht="15.75" x14ac:dyDescent="0.25">
      <c r="A5" s="45" t="s">
        <v>2</v>
      </c>
      <c r="B5" s="45"/>
      <c r="C5" s="17" t="s">
        <v>89</v>
      </c>
    </row>
    <row r="6" spans="1:3" ht="15.75" x14ac:dyDescent="0.25">
      <c r="A6" s="35"/>
      <c r="B6" s="35"/>
      <c r="C6" s="35"/>
    </row>
    <row r="7" spans="1:3" ht="15.75" x14ac:dyDescent="0.25">
      <c r="A7" s="33" t="s">
        <v>3</v>
      </c>
      <c r="B7" s="34" t="s">
        <v>4</v>
      </c>
      <c r="C7" s="33" t="s">
        <v>33</v>
      </c>
    </row>
    <row r="8" spans="1:3" ht="15.75" x14ac:dyDescent="0.25">
      <c r="A8" s="28">
        <v>1103</v>
      </c>
      <c r="B8" s="28" t="s">
        <v>143</v>
      </c>
      <c r="C8" s="29">
        <f>SUM(C9:C31)</f>
        <v>6249896.0199999996</v>
      </c>
    </row>
    <row r="9" spans="1:3" ht="15.75" x14ac:dyDescent="0.25">
      <c r="A9" s="21">
        <v>11030357</v>
      </c>
      <c r="B9" s="21" t="s">
        <v>17</v>
      </c>
      <c r="C9" s="22">
        <v>67374</v>
      </c>
    </row>
    <row r="10" spans="1:3" ht="15.75" x14ac:dyDescent="0.25">
      <c r="A10" s="21">
        <v>11030360</v>
      </c>
      <c r="B10" s="21" t="s">
        <v>18</v>
      </c>
      <c r="C10" s="22">
        <v>61485.2</v>
      </c>
    </row>
    <row r="11" spans="1:3" ht="15.75" x14ac:dyDescent="0.25">
      <c r="A11" s="21">
        <v>11030368</v>
      </c>
      <c r="B11" s="21" t="s">
        <v>19</v>
      </c>
      <c r="C11" s="22">
        <v>208000</v>
      </c>
    </row>
    <row r="12" spans="1:3" ht="15.75" x14ac:dyDescent="0.25">
      <c r="A12" s="21">
        <v>11030370</v>
      </c>
      <c r="B12" s="21" t="s">
        <v>20</v>
      </c>
      <c r="C12" s="22">
        <v>50000</v>
      </c>
    </row>
    <row r="13" spans="1:3" ht="15.75" x14ac:dyDescent="0.25">
      <c r="A13" s="21">
        <v>11030383</v>
      </c>
      <c r="B13" s="21" t="s">
        <v>24</v>
      </c>
      <c r="C13" s="22">
        <v>1299200</v>
      </c>
    </row>
    <row r="14" spans="1:3" ht="15.75" x14ac:dyDescent="0.25">
      <c r="A14" s="21">
        <v>11030384</v>
      </c>
      <c r="B14" s="21" t="s">
        <v>25</v>
      </c>
      <c r="C14" s="22">
        <v>889600</v>
      </c>
    </row>
    <row r="15" spans="1:3" ht="15.75" x14ac:dyDescent="0.25">
      <c r="A15" s="21">
        <v>11030387</v>
      </c>
      <c r="B15" s="21" t="s">
        <v>27</v>
      </c>
      <c r="C15" s="22">
        <v>174800</v>
      </c>
    </row>
    <row r="16" spans="1:3" ht="15.75" x14ac:dyDescent="0.25">
      <c r="A16" s="21">
        <v>11030388</v>
      </c>
      <c r="B16" s="21" t="s">
        <v>28</v>
      </c>
      <c r="C16" s="22">
        <v>172800</v>
      </c>
    </row>
    <row r="17" spans="1:3" ht="15.75" x14ac:dyDescent="0.25">
      <c r="A17" s="21">
        <v>11030392</v>
      </c>
      <c r="B17" s="21" t="s">
        <v>30</v>
      </c>
      <c r="C17" s="22">
        <v>49200</v>
      </c>
    </row>
    <row r="18" spans="1:3" ht="15.75" x14ac:dyDescent="0.25">
      <c r="A18" s="21">
        <v>11030394</v>
      </c>
      <c r="B18" s="21" t="s">
        <v>31</v>
      </c>
      <c r="C18" s="22">
        <v>6000</v>
      </c>
    </row>
    <row r="19" spans="1:3" ht="15.75" x14ac:dyDescent="0.25">
      <c r="A19" s="21">
        <v>11030411</v>
      </c>
      <c r="B19" s="21" t="s">
        <v>55</v>
      </c>
      <c r="C19" s="22">
        <v>16000</v>
      </c>
    </row>
    <row r="20" spans="1:3" ht="15.75" x14ac:dyDescent="0.25">
      <c r="A20" s="21">
        <v>11030419</v>
      </c>
      <c r="B20" s="21" t="s">
        <v>64</v>
      </c>
      <c r="C20" s="22">
        <v>538854.21</v>
      </c>
    </row>
    <row r="21" spans="1:3" ht="15.75" x14ac:dyDescent="0.25">
      <c r="A21" s="21">
        <v>11030420</v>
      </c>
      <c r="B21" s="21" t="s">
        <v>65</v>
      </c>
      <c r="C21" s="22">
        <v>215000</v>
      </c>
    </row>
    <row r="22" spans="1:3" ht="15.75" x14ac:dyDescent="0.25">
      <c r="A22" s="21">
        <v>11030421</v>
      </c>
      <c r="B22" s="21" t="s">
        <v>70</v>
      </c>
      <c r="C22" s="22">
        <v>525623.63</v>
      </c>
    </row>
    <row r="23" spans="1:3" ht="15.75" x14ac:dyDescent="0.25">
      <c r="A23" s="21">
        <v>11030422</v>
      </c>
      <c r="B23" s="21" t="s">
        <v>67</v>
      </c>
      <c r="C23" s="22">
        <v>89678.38</v>
      </c>
    </row>
    <row r="24" spans="1:3" ht="15.75" x14ac:dyDescent="0.25">
      <c r="A24" s="21">
        <v>11030423</v>
      </c>
      <c r="B24" s="21" t="s">
        <v>71</v>
      </c>
      <c r="C24" s="22">
        <v>115200</v>
      </c>
    </row>
    <row r="25" spans="1:3" ht="15.75" x14ac:dyDescent="0.25">
      <c r="A25" s="21">
        <v>11030424</v>
      </c>
      <c r="B25" s="21" t="s">
        <v>72</v>
      </c>
      <c r="C25" s="22">
        <v>48000</v>
      </c>
    </row>
    <row r="26" spans="1:3" ht="15.75" x14ac:dyDescent="0.25">
      <c r="A26" s="21">
        <v>11030426</v>
      </c>
      <c r="B26" s="21" t="s">
        <v>74</v>
      </c>
      <c r="C26" s="22">
        <v>4800</v>
      </c>
    </row>
    <row r="27" spans="1:3" ht="15.75" x14ac:dyDescent="0.25">
      <c r="A27" s="21">
        <v>11030427</v>
      </c>
      <c r="B27" s="21" t="s">
        <v>75</v>
      </c>
      <c r="C27" s="22">
        <f>769028.45-48342.85</f>
        <v>720685.6</v>
      </c>
    </row>
    <row r="28" spans="1:3" ht="15.75" x14ac:dyDescent="0.25">
      <c r="A28" s="21">
        <v>11030428</v>
      </c>
      <c r="B28" s="21" t="s">
        <v>78</v>
      </c>
      <c r="C28" s="22">
        <v>599000</v>
      </c>
    </row>
    <row r="29" spans="1:3" ht="15.75" x14ac:dyDescent="0.25">
      <c r="A29" s="21">
        <v>11030429</v>
      </c>
      <c r="B29" s="21" t="s">
        <v>79</v>
      </c>
      <c r="C29" s="22">
        <v>82395</v>
      </c>
    </row>
    <row r="30" spans="1:3" ht="15.75" x14ac:dyDescent="0.25">
      <c r="A30" s="21">
        <v>11030430</v>
      </c>
      <c r="B30" s="21" t="s">
        <v>80</v>
      </c>
      <c r="C30" s="22">
        <v>218400</v>
      </c>
    </row>
    <row r="31" spans="1:3" ht="15.75" x14ac:dyDescent="0.25">
      <c r="A31" s="21">
        <v>11030431</v>
      </c>
      <c r="B31" s="21" t="s">
        <v>81</v>
      </c>
      <c r="C31" s="22">
        <v>97800</v>
      </c>
    </row>
    <row r="32" spans="1:3" ht="15.75" x14ac:dyDescent="0.25">
      <c r="A32" s="28">
        <v>1104</v>
      </c>
      <c r="B32" s="28" t="s">
        <v>141</v>
      </c>
      <c r="C32" s="29">
        <f>SUM(C33:C34)</f>
        <v>2342138.5</v>
      </c>
    </row>
    <row r="33" spans="1:3" ht="15.75" x14ac:dyDescent="0.25">
      <c r="A33" s="21">
        <v>11040049</v>
      </c>
      <c r="B33" s="21" t="s">
        <v>82</v>
      </c>
      <c r="C33" s="22">
        <f>1894261-70375</f>
        <v>1823886</v>
      </c>
    </row>
    <row r="34" spans="1:3" ht="15.75" x14ac:dyDescent="0.25">
      <c r="A34" s="21">
        <v>11040050</v>
      </c>
      <c r="B34" s="21" t="s">
        <v>83</v>
      </c>
      <c r="C34" s="22">
        <v>518252.5</v>
      </c>
    </row>
    <row r="35" spans="1:3" ht="15.75" x14ac:dyDescent="0.25">
      <c r="A35" s="36"/>
      <c r="B35" s="36"/>
      <c r="C35" s="36"/>
    </row>
    <row r="36" spans="1:3" ht="15.75" x14ac:dyDescent="0.25">
      <c r="A36" s="36"/>
      <c r="B36" s="36"/>
      <c r="C36" s="36"/>
    </row>
    <row r="37" spans="1:3" ht="15.75" x14ac:dyDescent="0.25">
      <c r="A37" s="36"/>
      <c r="B37" s="36"/>
      <c r="C37" s="36"/>
    </row>
    <row r="38" spans="1:3" ht="15.75" x14ac:dyDescent="0.25">
      <c r="A38" s="36"/>
      <c r="B38" s="36"/>
      <c r="C38" s="36"/>
    </row>
  </sheetData>
  <mergeCells count="4">
    <mergeCell ref="A1:C1"/>
    <mergeCell ref="A4:B4"/>
    <mergeCell ref="A5:B5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F9D2-63DB-4A97-B2CC-477B5B32CEC1}">
  <dimension ref="A1:C43"/>
  <sheetViews>
    <sheetView showGridLines="0" zoomScale="80" zoomScaleNormal="80" workbookViewId="0">
      <selection activeCell="B44" sqref="B44"/>
    </sheetView>
  </sheetViews>
  <sheetFormatPr defaultRowHeight="15" x14ac:dyDescent="0.25"/>
  <cols>
    <col min="1" max="1" width="21.5703125" style="11" customWidth="1"/>
    <col min="2" max="2" width="74.140625" style="11" customWidth="1"/>
    <col min="3" max="3" width="24.140625" style="11" customWidth="1"/>
    <col min="4" max="16384" width="9.140625" style="11"/>
  </cols>
  <sheetData>
    <row r="1" spans="1:3" ht="23.25" customHeight="1" x14ac:dyDescent="0.25">
      <c r="A1" s="44" t="s">
        <v>0</v>
      </c>
      <c r="B1" s="44"/>
      <c r="C1" s="44"/>
    </row>
    <row r="2" spans="1:3" ht="22.5" customHeight="1" x14ac:dyDescent="0.25">
      <c r="A2" s="36" t="s">
        <v>1</v>
      </c>
      <c r="B2" s="43" t="s">
        <v>121</v>
      </c>
      <c r="C2" s="43"/>
    </row>
    <row r="3" spans="1:3" ht="15.75" x14ac:dyDescent="0.25">
      <c r="A3" s="36"/>
      <c r="B3" s="36"/>
      <c r="C3" s="36"/>
    </row>
    <row r="4" spans="1:3" ht="15.75" x14ac:dyDescent="0.25">
      <c r="A4" s="46" t="s">
        <v>69</v>
      </c>
      <c r="B4" s="46"/>
      <c r="C4" s="35"/>
    </row>
    <row r="5" spans="1:3" ht="15.75" x14ac:dyDescent="0.25">
      <c r="A5" s="45" t="s">
        <v>2</v>
      </c>
      <c r="B5" s="45"/>
      <c r="C5" s="17" t="s">
        <v>119</v>
      </c>
    </row>
    <row r="6" spans="1:3" ht="15.75" x14ac:dyDescent="0.25">
      <c r="A6" s="35"/>
      <c r="B6" s="35"/>
      <c r="C6" s="35"/>
    </row>
    <row r="7" spans="1:3" ht="15.75" x14ac:dyDescent="0.25">
      <c r="A7" s="33" t="s">
        <v>3</v>
      </c>
      <c r="B7" s="34" t="s">
        <v>4</v>
      </c>
      <c r="C7" s="33" t="s">
        <v>5</v>
      </c>
    </row>
    <row r="8" spans="1:3" ht="15.75" x14ac:dyDescent="0.25">
      <c r="A8" s="28">
        <v>1103</v>
      </c>
      <c r="B8" s="28" t="s">
        <v>143</v>
      </c>
      <c r="C8" s="29">
        <f>SUM(C9:C34)</f>
        <v>2214724.79</v>
      </c>
    </row>
    <row r="9" spans="1:3" ht="15.75" x14ac:dyDescent="0.25">
      <c r="A9" s="21" t="s">
        <v>94</v>
      </c>
      <c r="B9" s="21" t="s">
        <v>95</v>
      </c>
      <c r="C9" s="22">
        <v>9517.9599999999991</v>
      </c>
    </row>
    <row r="10" spans="1:3" ht="15.75" x14ac:dyDescent="0.25">
      <c r="A10" s="21" t="s">
        <v>86</v>
      </c>
      <c r="B10" s="21" t="s">
        <v>26</v>
      </c>
      <c r="C10" s="22">
        <v>7800</v>
      </c>
    </row>
    <row r="11" spans="1:3" ht="15.75" x14ac:dyDescent="0.25">
      <c r="A11" s="21" t="s">
        <v>87</v>
      </c>
      <c r="B11" s="21" t="s">
        <v>52</v>
      </c>
      <c r="C11" s="22">
        <v>16000</v>
      </c>
    </row>
    <row r="12" spans="1:3" ht="15.75" x14ac:dyDescent="0.25">
      <c r="A12" s="21" t="s">
        <v>88</v>
      </c>
      <c r="B12" s="21" t="s">
        <v>75</v>
      </c>
      <c r="C12" s="22">
        <v>12342.85</v>
      </c>
    </row>
    <row r="13" spans="1:3" ht="15.75" x14ac:dyDescent="0.25">
      <c r="A13" s="21" t="s">
        <v>96</v>
      </c>
      <c r="B13" s="21" t="s">
        <v>97</v>
      </c>
      <c r="C13" s="22">
        <v>2000</v>
      </c>
    </row>
    <row r="14" spans="1:3" ht="15.75" x14ac:dyDescent="0.25">
      <c r="A14" s="21" t="s">
        <v>98</v>
      </c>
      <c r="B14" s="21" t="s">
        <v>99</v>
      </c>
      <c r="C14" s="22">
        <v>132800</v>
      </c>
    </row>
    <row r="15" spans="1:3" ht="15.75" x14ac:dyDescent="0.25">
      <c r="A15" s="21" t="s">
        <v>100</v>
      </c>
      <c r="B15" s="21" t="s">
        <v>101</v>
      </c>
      <c r="C15" s="22">
        <v>858400</v>
      </c>
    </row>
    <row r="16" spans="1:3" ht="15.75" x14ac:dyDescent="0.25">
      <c r="A16" s="21" t="s">
        <v>102</v>
      </c>
      <c r="B16" s="21" t="s">
        <v>103</v>
      </c>
      <c r="C16" s="22">
        <v>318000</v>
      </c>
    </row>
    <row r="17" spans="1:3" ht="15.75" x14ac:dyDescent="0.25">
      <c r="A17" s="21" t="s">
        <v>104</v>
      </c>
      <c r="B17" s="21" t="s">
        <v>105</v>
      </c>
      <c r="C17" s="22">
        <v>341600</v>
      </c>
    </row>
    <row r="18" spans="1:3" ht="15.75" x14ac:dyDescent="0.25">
      <c r="A18" s="21" t="s">
        <v>106</v>
      </c>
      <c r="B18" s="21" t="s">
        <v>107</v>
      </c>
      <c r="C18" s="22">
        <v>181723.98</v>
      </c>
    </row>
    <row r="19" spans="1:3" ht="15.75" x14ac:dyDescent="0.25">
      <c r="A19" s="21" t="s">
        <v>108</v>
      </c>
      <c r="B19" s="21" t="s">
        <v>109</v>
      </c>
      <c r="C19" s="22">
        <v>100000</v>
      </c>
    </row>
    <row r="20" spans="1:3" ht="15.75" x14ac:dyDescent="0.25">
      <c r="A20" s="21" t="s">
        <v>110</v>
      </c>
      <c r="B20" s="21" t="s">
        <v>111</v>
      </c>
      <c r="C20" s="22">
        <v>135300</v>
      </c>
    </row>
    <row r="21" spans="1:3" ht="15.75" x14ac:dyDescent="0.25">
      <c r="A21" s="21" t="s">
        <v>112</v>
      </c>
      <c r="B21" s="21" t="s">
        <v>113</v>
      </c>
      <c r="C21" s="22">
        <v>23940</v>
      </c>
    </row>
    <row r="22" spans="1:3" ht="15.75" x14ac:dyDescent="0.25">
      <c r="A22" s="21" t="s">
        <v>114</v>
      </c>
      <c r="B22" s="21" t="s">
        <v>115</v>
      </c>
      <c r="C22" s="22">
        <v>50100</v>
      </c>
    </row>
    <row r="23" spans="1:3" ht="15.75" x14ac:dyDescent="0.25">
      <c r="A23" s="21" t="s">
        <v>116</v>
      </c>
      <c r="B23" s="21" t="s">
        <v>117</v>
      </c>
      <c r="C23" s="22">
        <v>25200</v>
      </c>
    </row>
    <row r="24" spans="1:3" ht="15.75" hidden="1" x14ac:dyDescent="0.25">
      <c r="A24" s="21"/>
      <c r="B24" s="21"/>
      <c r="C24" s="22"/>
    </row>
    <row r="25" spans="1:3" ht="15.75" hidden="1" x14ac:dyDescent="0.25">
      <c r="A25" s="21"/>
      <c r="B25" s="21"/>
      <c r="C25" s="22"/>
    </row>
    <row r="26" spans="1:3" ht="15.75" hidden="1" x14ac:dyDescent="0.25">
      <c r="A26" s="21"/>
      <c r="B26" s="21"/>
      <c r="C26" s="22"/>
    </row>
    <row r="27" spans="1:3" ht="15.75" hidden="1" x14ac:dyDescent="0.25">
      <c r="A27" s="21"/>
      <c r="B27" s="21"/>
      <c r="C27" s="22"/>
    </row>
    <row r="28" spans="1:3" ht="15.75" hidden="1" x14ac:dyDescent="0.25">
      <c r="A28" s="21"/>
      <c r="B28" s="21"/>
      <c r="C28" s="22"/>
    </row>
    <row r="29" spans="1:3" ht="15.75" hidden="1" x14ac:dyDescent="0.25">
      <c r="A29" s="21"/>
      <c r="B29" s="21"/>
      <c r="C29" s="22"/>
    </row>
    <row r="30" spans="1:3" ht="15.75" hidden="1" x14ac:dyDescent="0.25">
      <c r="A30" s="21"/>
      <c r="B30" s="21"/>
      <c r="C30" s="22"/>
    </row>
    <row r="31" spans="1:3" ht="15.75" hidden="1" x14ac:dyDescent="0.25">
      <c r="A31" s="21"/>
      <c r="B31" s="21"/>
      <c r="C31" s="22"/>
    </row>
    <row r="32" spans="1:3" ht="15.75" hidden="1" x14ac:dyDescent="0.25">
      <c r="A32" s="21"/>
      <c r="B32" s="21"/>
      <c r="C32" s="22"/>
    </row>
    <row r="33" spans="1:3" ht="15.75" hidden="1" x14ac:dyDescent="0.25">
      <c r="A33" s="21"/>
      <c r="B33" s="21"/>
      <c r="C33" s="22"/>
    </row>
    <row r="34" spans="1:3" ht="15.75" hidden="1" x14ac:dyDescent="0.25">
      <c r="A34" s="21"/>
      <c r="B34" s="21"/>
      <c r="C34" s="22"/>
    </row>
    <row r="35" spans="1:3" ht="15.75" x14ac:dyDescent="0.25">
      <c r="A35" s="28">
        <v>1104</v>
      </c>
      <c r="B35" s="28" t="s">
        <v>141</v>
      </c>
      <c r="C35" s="29">
        <f>SUM(C36:C43)</f>
        <v>69659.399999999994</v>
      </c>
    </row>
    <row r="36" spans="1:3" ht="15.75" x14ac:dyDescent="0.25">
      <c r="A36" s="21" t="s">
        <v>91</v>
      </c>
      <c r="B36" s="21" t="s">
        <v>92</v>
      </c>
      <c r="C36" s="22">
        <v>69109.5</v>
      </c>
    </row>
    <row r="37" spans="1:3" ht="15.75" x14ac:dyDescent="0.25">
      <c r="A37" s="21" t="s">
        <v>90</v>
      </c>
      <c r="B37" s="21" t="s">
        <v>82</v>
      </c>
      <c r="C37" s="22">
        <v>549.9</v>
      </c>
    </row>
    <row r="38" spans="1:3" ht="15.75" hidden="1" x14ac:dyDescent="0.25">
      <c r="A38" s="21"/>
      <c r="B38" s="21"/>
      <c r="C38" s="22"/>
    </row>
    <row r="39" spans="1:3" ht="15.75" hidden="1" x14ac:dyDescent="0.25">
      <c r="A39" s="21"/>
      <c r="B39" s="21"/>
      <c r="C39" s="22"/>
    </row>
    <row r="40" spans="1:3" hidden="1" x14ac:dyDescent="0.25">
      <c r="A40" s="40"/>
      <c r="B40" s="40"/>
      <c r="C40" s="40"/>
    </row>
    <row r="41" spans="1:3" hidden="1" x14ac:dyDescent="0.25">
      <c r="A41" s="40"/>
      <c r="B41" s="40"/>
      <c r="C41" s="40"/>
    </row>
    <row r="42" spans="1:3" ht="15.75" hidden="1" x14ac:dyDescent="0.25">
      <c r="A42" s="21"/>
      <c r="B42" s="21"/>
      <c r="C42" s="22"/>
    </row>
    <row r="43" spans="1:3" ht="15.75" hidden="1" x14ac:dyDescent="0.25">
      <c r="A43" s="21"/>
      <c r="B43" s="21"/>
      <c r="C43" s="22"/>
    </row>
  </sheetData>
  <mergeCells count="4">
    <mergeCell ref="A1:C1"/>
    <mergeCell ref="A4:B4"/>
    <mergeCell ref="A5:B5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01-2021</vt:lpstr>
      <vt:lpstr>02-2021</vt:lpstr>
      <vt:lpstr>03-2021</vt:lpstr>
      <vt:lpstr>04-2021</vt:lpstr>
      <vt:lpstr>05-2021</vt:lpstr>
      <vt:lpstr>06-2021</vt:lpstr>
      <vt:lpstr>07-2021</vt:lpstr>
      <vt:lpstr>08-2021 </vt:lpstr>
      <vt:lpstr>09-2021</vt:lpstr>
      <vt:lpstr>10-2021</vt:lpstr>
      <vt:lpstr>11-2021 </vt:lpstr>
      <vt:lpstr>12-2021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Balancete de Verificação</dc:title>
  <dc:creator>Sueli Pires</dc:creator>
  <cp:lastModifiedBy>AdmFA</cp:lastModifiedBy>
  <dcterms:created xsi:type="dcterms:W3CDTF">2021-05-03T14:18:05Z</dcterms:created>
  <dcterms:modified xsi:type="dcterms:W3CDTF">2022-03-10T13:41:35Z</dcterms:modified>
</cp:coreProperties>
</file>