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rao\Documents\_Coronga_\Site - Transparencia\"/>
    </mc:Choice>
  </mc:AlternateContent>
  <xr:revisionPtr revIDLastSave="0" documentId="13_ncr:1_{4231928F-67D8-4E33-BB9E-F3562B358599}" xr6:coauthVersionLast="45" xr6:coauthVersionMax="45" xr10:uidLastSave="{00000000-0000-0000-0000-000000000000}"/>
  <bookViews>
    <workbookView xWindow="-113" yWindow="-113" windowWidth="24267" windowHeight="13148" xr2:uid="{00000000-000D-0000-FFFF-FFFF00000000}"/>
  </bookViews>
  <sheets>
    <sheet name="planilha transparência " sheetId="4" r:id="rId1"/>
  </sheets>
  <definedNames>
    <definedName name="_xlnm._FilterDatabase" localSheetId="0" hidden="1">'planilha transparência '!$A$2:$S$318</definedName>
  </definedNames>
  <calcPr calcId="181029" iterateDelta="1E-4"/>
</workbook>
</file>

<file path=xl/calcChain.xml><?xml version="1.0" encoding="utf-8"?>
<calcChain xmlns="http://schemas.openxmlformats.org/spreadsheetml/2006/main">
  <c r="J318" i="4" l="1"/>
  <c r="M318" i="4"/>
  <c r="N141" i="4"/>
  <c r="N114" i="4"/>
  <c r="N73" i="4"/>
  <c r="N50" i="4"/>
  <c r="N49" i="4"/>
  <c r="N44" i="4"/>
  <c r="N33" i="4"/>
  <c r="N29" i="4"/>
  <c r="N30" i="4"/>
  <c r="N64" i="4"/>
  <c r="N60" i="4"/>
  <c r="N59" i="4"/>
  <c r="N58" i="4"/>
  <c r="N40" i="4"/>
  <c r="N38" i="4"/>
  <c r="N25" i="4"/>
  <c r="N20" i="4"/>
  <c r="N131" i="4"/>
  <c r="N70" i="4"/>
  <c r="N69" i="4"/>
  <c r="N32" i="4"/>
  <c r="N67" i="4"/>
  <c r="N34" i="4"/>
  <c r="I203" i="4" l="1"/>
  <c r="O316" i="4"/>
  <c r="L227" i="4" l="1"/>
  <c r="O227" i="4" s="1"/>
  <c r="I226" i="4"/>
  <c r="L226" i="4" s="1"/>
  <c r="O226" i="4" s="1"/>
  <c r="I225" i="4"/>
  <c r="L225" i="4" s="1"/>
  <c r="O225" i="4" s="1"/>
  <c r="L224" i="4"/>
  <c r="O224" i="4" s="1"/>
  <c r="L223" i="4"/>
  <c r="O223" i="4" s="1"/>
  <c r="L222" i="4"/>
  <c r="O222" i="4" s="1"/>
  <c r="L221" i="4"/>
  <c r="O221" i="4" s="1"/>
  <c r="L220" i="4"/>
  <c r="O220" i="4" s="1"/>
  <c r="L219" i="4"/>
  <c r="O219" i="4" s="1"/>
  <c r="L218" i="4"/>
  <c r="O218" i="4" s="1"/>
  <c r="L217" i="4"/>
  <c r="L216" i="4"/>
  <c r="O216" i="4" s="1"/>
  <c r="L215" i="4"/>
  <c r="O215" i="4" s="1"/>
  <c r="L214" i="4"/>
  <c r="O214" i="4" s="1"/>
  <c r="L213" i="4"/>
  <c r="O213" i="4" s="1"/>
  <c r="L212" i="4"/>
  <c r="L211" i="4"/>
  <c r="O211" i="4" s="1"/>
  <c r="L210" i="4"/>
  <c r="O210" i="4" s="1"/>
  <c r="L209" i="4"/>
  <c r="O209" i="4" s="1"/>
  <c r="L208" i="4"/>
  <c r="L207" i="4"/>
  <c r="L206" i="4"/>
  <c r="L205" i="4"/>
  <c r="L204" i="4"/>
  <c r="O204" i="4" s="1"/>
  <c r="L317" i="4"/>
  <c r="O317" i="4" s="1"/>
  <c r="L315" i="4"/>
  <c r="O315" i="4" s="1"/>
  <c r="L314" i="4"/>
  <c r="O314" i="4" s="1"/>
  <c r="L313" i="4"/>
  <c r="O313" i="4" s="1"/>
  <c r="L312" i="4"/>
  <c r="O312" i="4" s="1"/>
  <c r="L311" i="4"/>
  <c r="O311" i="4" s="1"/>
  <c r="L310" i="4"/>
  <c r="O310" i="4" s="1"/>
  <c r="L309" i="4"/>
  <c r="O309" i="4" s="1"/>
  <c r="I308" i="4"/>
  <c r="L308" i="4" s="1"/>
  <c r="O308" i="4" s="1"/>
  <c r="L307" i="4"/>
  <c r="O307" i="4" s="1"/>
  <c r="L306" i="4"/>
  <c r="O306" i="4" s="1"/>
  <c r="L305" i="4"/>
  <c r="O305" i="4" s="1"/>
  <c r="O304" i="4"/>
  <c r="O207" i="4" l="1"/>
  <c r="O208" i="4"/>
  <c r="O212" i="4"/>
  <c r="O205" i="4"/>
  <c r="O217" i="4"/>
  <c r="O206" i="4"/>
  <c r="N318" i="4"/>
  <c r="L303" i="4" l="1"/>
  <c r="O303" i="4" s="1"/>
  <c r="L302" i="4"/>
  <c r="O302" i="4" s="1"/>
  <c r="L301" i="4"/>
  <c r="L300" i="4"/>
  <c r="O300" i="4" s="1"/>
  <c r="L299" i="4"/>
  <c r="O299" i="4" s="1"/>
  <c r="L298" i="4"/>
  <c r="O298" i="4" s="1"/>
  <c r="L297" i="4"/>
  <c r="L296" i="4"/>
  <c r="O296" i="4" s="1"/>
  <c r="L295" i="4"/>
  <c r="O295" i="4" s="1"/>
  <c r="L294" i="4"/>
  <c r="O294" i="4" s="1"/>
  <c r="L293" i="4"/>
  <c r="L292" i="4"/>
  <c r="O292" i="4" s="1"/>
  <c r="L291" i="4"/>
  <c r="O291" i="4" s="1"/>
  <c r="L290" i="4"/>
  <c r="O290" i="4" s="1"/>
  <c r="L289" i="4"/>
  <c r="L288" i="4"/>
  <c r="O288" i="4" s="1"/>
  <c r="L287" i="4"/>
  <c r="O287" i="4" s="1"/>
  <c r="L286" i="4"/>
  <c r="O286" i="4" s="1"/>
  <c r="L285" i="4"/>
  <c r="L284" i="4"/>
  <c r="L283" i="4"/>
  <c r="L282" i="4"/>
  <c r="O282" i="4" s="1"/>
  <c r="L281" i="4"/>
  <c r="L280" i="4"/>
  <c r="L279" i="4"/>
  <c r="L278" i="4"/>
  <c r="O278" i="4" s="1"/>
  <c r="L277" i="4"/>
  <c r="O277" i="4" s="1"/>
  <c r="L276" i="4"/>
  <c r="L275" i="4"/>
  <c r="L274" i="4"/>
  <c r="O274" i="4" s="1"/>
  <c r="L273" i="4"/>
  <c r="L272" i="4"/>
  <c r="L271" i="4"/>
  <c r="L270" i="4"/>
  <c r="O270" i="4" s="1"/>
  <c r="L269" i="4"/>
  <c r="L268" i="4"/>
  <c r="L267" i="4"/>
  <c r="L266" i="4"/>
  <c r="O266" i="4" s="1"/>
  <c r="L265" i="4"/>
  <c r="L264" i="4"/>
  <c r="L263" i="4"/>
  <c r="L262" i="4"/>
  <c r="O262" i="4" s="1"/>
  <c r="L261" i="4"/>
  <c r="L260" i="4"/>
  <c r="L259" i="4"/>
  <c r="L258" i="4"/>
  <c r="O258" i="4" s="1"/>
  <c r="L257" i="4"/>
  <c r="L256" i="4"/>
  <c r="L255" i="4"/>
  <c r="O255" i="4" s="1"/>
  <c r="L254" i="4"/>
  <c r="O254" i="4" s="1"/>
  <c r="L253" i="4"/>
  <c r="O253" i="4" s="1"/>
  <c r="L252" i="4"/>
  <c r="L251" i="4"/>
  <c r="O251" i="4" s="1"/>
  <c r="L250" i="4"/>
  <c r="O250" i="4" s="1"/>
  <c r="L249" i="4"/>
  <c r="O249" i="4" s="1"/>
  <c r="L248" i="4"/>
  <c r="L247" i="4"/>
  <c r="O247" i="4" s="1"/>
  <c r="L246" i="4"/>
  <c r="O246" i="4" s="1"/>
  <c r="L245" i="4"/>
  <c r="O245" i="4" s="1"/>
  <c r="L244" i="4"/>
  <c r="L243" i="4"/>
  <c r="O243" i="4" s="1"/>
  <c r="L242" i="4"/>
  <c r="O242" i="4" s="1"/>
  <c r="L241" i="4"/>
  <c r="O241" i="4" s="1"/>
  <c r="L240" i="4"/>
  <c r="L239" i="4"/>
  <c r="O239" i="4" s="1"/>
  <c r="L238" i="4"/>
  <c r="O238" i="4" s="1"/>
  <c r="L237" i="4"/>
  <c r="O237" i="4" s="1"/>
  <c r="L236" i="4"/>
  <c r="L235" i="4"/>
  <c r="O235" i="4" s="1"/>
  <c r="L234" i="4"/>
  <c r="O234" i="4" s="1"/>
  <c r="L233" i="4"/>
  <c r="O233" i="4" s="1"/>
  <c r="L232" i="4"/>
  <c r="L231" i="4"/>
  <c r="O231" i="4" s="1"/>
  <c r="L230" i="4"/>
  <c r="O230" i="4" s="1"/>
  <c r="L229" i="4"/>
  <c r="L228" i="4"/>
  <c r="L203" i="4"/>
  <c r="L202" i="4"/>
  <c r="O202" i="4" s="1"/>
  <c r="L201" i="4"/>
  <c r="L200" i="4"/>
  <c r="I200" i="4"/>
  <c r="I318" i="4" s="1"/>
  <c r="L199" i="4"/>
  <c r="L198" i="4"/>
  <c r="O198" i="4" s="1"/>
  <c r="L197" i="4"/>
  <c r="O197" i="4" s="1"/>
  <c r="L196" i="4"/>
  <c r="O196" i="4" s="1"/>
  <c r="L195" i="4"/>
  <c r="L194" i="4"/>
  <c r="O194" i="4" s="1"/>
  <c r="L193" i="4"/>
  <c r="O193" i="4" s="1"/>
  <c r="L192" i="4"/>
  <c r="O192" i="4" s="1"/>
  <c r="L191" i="4"/>
  <c r="L190" i="4"/>
  <c r="O190" i="4" s="1"/>
  <c r="L189" i="4"/>
  <c r="O189" i="4" s="1"/>
  <c r="L188" i="4"/>
  <c r="O188" i="4" s="1"/>
  <c r="L187" i="4"/>
  <c r="L186" i="4"/>
  <c r="O186" i="4" s="1"/>
  <c r="L185" i="4"/>
  <c r="O185" i="4" s="1"/>
  <c r="K184" i="4"/>
  <c r="L183" i="4"/>
  <c r="L182" i="4"/>
  <c r="L181" i="4"/>
  <c r="L180" i="4"/>
  <c r="O180" i="4" s="1"/>
  <c r="L179" i="4"/>
  <c r="L178" i="4"/>
  <c r="L177" i="4"/>
  <c r="L176" i="4"/>
  <c r="O176" i="4" s="1"/>
  <c r="L175" i="4"/>
  <c r="L174" i="4"/>
  <c r="L173" i="4"/>
  <c r="L172" i="4"/>
  <c r="O172" i="4" s="1"/>
  <c r="L171" i="4"/>
  <c r="L170" i="4"/>
  <c r="L169" i="4"/>
  <c r="L168" i="4"/>
  <c r="O168" i="4" s="1"/>
  <c r="L167" i="4"/>
  <c r="L166" i="4"/>
  <c r="L165" i="4"/>
  <c r="L164" i="4"/>
  <c r="O164" i="4" s="1"/>
  <c r="L163" i="4"/>
  <c r="L162" i="4"/>
  <c r="L161" i="4"/>
  <c r="L160" i="4"/>
  <c r="O160" i="4" s="1"/>
  <c r="L159" i="4"/>
  <c r="L158" i="4"/>
  <c r="L157" i="4"/>
  <c r="L156" i="4"/>
  <c r="O156" i="4" s="1"/>
  <c r="L155" i="4"/>
  <c r="L154" i="4"/>
  <c r="L153" i="4"/>
  <c r="L152" i="4"/>
  <c r="O152" i="4" s="1"/>
  <c r="L151" i="4"/>
  <c r="L150" i="4"/>
  <c r="L149" i="4"/>
  <c r="L148" i="4"/>
  <c r="O148" i="4" s="1"/>
  <c r="L147" i="4"/>
  <c r="L146" i="4"/>
  <c r="L145" i="4"/>
  <c r="L144" i="4"/>
  <c r="O144" i="4" s="1"/>
  <c r="L143" i="4"/>
  <c r="L142" i="4"/>
  <c r="L141" i="4"/>
  <c r="L140" i="4"/>
  <c r="O140" i="4" s="1"/>
  <c r="L139" i="4"/>
  <c r="L138" i="4"/>
  <c r="L137" i="4"/>
  <c r="L136" i="4"/>
  <c r="O136" i="4" s="1"/>
  <c r="L135" i="4"/>
  <c r="L134" i="4"/>
  <c r="L133" i="4"/>
  <c r="L132" i="4"/>
  <c r="O132" i="4" s="1"/>
  <c r="L131" i="4"/>
  <c r="L130" i="4"/>
  <c r="L129" i="4"/>
  <c r="L128" i="4"/>
  <c r="O128" i="4" s="1"/>
  <c r="L127" i="4"/>
  <c r="L126" i="4"/>
  <c r="L125" i="4"/>
  <c r="O125" i="4" s="1"/>
  <c r="L124" i="4"/>
  <c r="O124" i="4" s="1"/>
  <c r="L123" i="4"/>
  <c r="O123" i="4" s="1"/>
  <c r="L122" i="4"/>
  <c r="L121" i="4"/>
  <c r="L120" i="4"/>
  <c r="L119" i="4"/>
  <c r="L118" i="4"/>
  <c r="L117" i="4"/>
  <c r="L116" i="4"/>
  <c r="O116" i="4" s="1"/>
  <c r="L115" i="4"/>
  <c r="L114" i="4"/>
  <c r="L113" i="4"/>
  <c r="L112" i="4"/>
  <c r="L111" i="4"/>
  <c r="L110" i="4"/>
  <c r="O110" i="4" s="1"/>
  <c r="L109" i="4"/>
  <c r="L108" i="4"/>
  <c r="L107" i="4"/>
  <c r="L106" i="4"/>
  <c r="O106" i="4" s="1"/>
  <c r="L105" i="4"/>
  <c r="L104" i="4"/>
  <c r="L103" i="4"/>
  <c r="L102" i="4"/>
  <c r="O102" i="4" s="1"/>
  <c r="L101" i="4"/>
  <c r="L100" i="4"/>
  <c r="L99" i="4"/>
  <c r="L98" i="4"/>
  <c r="O98" i="4" s="1"/>
  <c r="L97" i="4"/>
  <c r="L96" i="4"/>
  <c r="L95" i="4"/>
  <c r="L94" i="4"/>
  <c r="L93" i="4"/>
  <c r="L92" i="4"/>
  <c r="L91" i="4"/>
  <c r="L90" i="4"/>
  <c r="O90" i="4" s="1"/>
  <c r="L89" i="4"/>
  <c r="L88" i="4"/>
  <c r="L87" i="4"/>
  <c r="L86" i="4"/>
  <c r="O86" i="4" s="1"/>
  <c r="L85" i="4"/>
  <c r="L84" i="4"/>
  <c r="L83" i="4"/>
  <c r="L82" i="4"/>
  <c r="L81" i="4"/>
  <c r="L80" i="4"/>
  <c r="L79" i="4"/>
  <c r="L78" i="4"/>
  <c r="O78" i="4" s="1"/>
  <c r="L77" i="4"/>
  <c r="L76" i="4"/>
  <c r="L75" i="4"/>
  <c r="L74" i="4"/>
  <c r="O74" i="4" s="1"/>
  <c r="L73" i="4"/>
  <c r="L72" i="4"/>
  <c r="L71" i="4"/>
  <c r="L70" i="4"/>
  <c r="O70" i="4" s="1"/>
  <c r="L69" i="4"/>
  <c r="L68" i="4"/>
  <c r="L67" i="4"/>
  <c r="L66" i="4"/>
  <c r="O66" i="4" s="1"/>
  <c r="L65" i="4"/>
  <c r="L64" i="4"/>
  <c r="L63" i="4"/>
  <c r="L62" i="4"/>
  <c r="L61" i="4"/>
  <c r="L60" i="4"/>
  <c r="L59" i="4"/>
  <c r="L58" i="4"/>
  <c r="O58" i="4" s="1"/>
  <c r="L57" i="4"/>
  <c r="L56" i="4"/>
  <c r="L55" i="4"/>
  <c r="L54" i="4"/>
  <c r="L53" i="4"/>
  <c r="L52" i="4"/>
  <c r="L51" i="4"/>
  <c r="L50" i="4"/>
  <c r="O50" i="4" s="1"/>
  <c r="L49" i="4"/>
  <c r="L48" i="4"/>
  <c r="L47" i="4"/>
  <c r="L46" i="4"/>
  <c r="O46" i="4" s="1"/>
  <c r="L45" i="4"/>
  <c r="L44" i="4"/>
  <c r="L43" i="4"/>
  <c r="L42" i="4"/>
  <c r="O42" i="4" s="1"/>
  <c r="L41" i="4"/>
  <c r="L40" i="4"/>
  <c r="L39" i="4"/>
  <c r="L38" i="4"/>
  <c r="O38" i="4" s="1"/>
  <c r="L37" i="4"/>
  <c r="L36" i="4"/>
  <c r="L35" i="4"/>
  <c r="O35" i="4" s="1"/>
  <c r="L34" i="4"/>
  <c r="O34" i="4" s="1"/>
  <c r="L33" i="4"/>
  <c r="L32" i="4"/>
  <c r="L31" i="4"/>
  <c r="O31" i="4" s="1"/>
  <c r="L30" i="4"/>
  <c r="O30" i="4" s="1"/>
  <c r="L29" i="4"/>
  <c r="L28" i="4"/>
  <c r="L27" i="4"/>
  <c r="O27" i="4" s="1"/>
  <c r="L26" i="4"/>
  <c r="O26" i="4" s="1"/>
  <c r="L25" i="4"/>
  <c r="L24" i="4"/>
  <c r="L23" i="4"/>
  <c r="O23" i="4" s="1"/>
  <c r="L22" i="4"/>
  <c r="O22" i="4" s="1"/>
  <c r="L21" i="4"/>
  <c r="L20" i="4"/>
  <c r="L19" i="4"/>
  <c r="O19" i="4" s="1"/>
  <c r="L18" i="4"/>
  <c r="O18" i="4" s="1"/>
  <c r="L17" i="4"/>
  <c r="L16" i="4"/>
  <c r="L15" i="4"/>
  <c r="O15" i="4" s="1"/>
  <c r="L14" i="4"/>
  <c r="O14" i="4" s="1"/>
  <c r="L13" i="4"/>
  <c r="L12" i="4"/>
  <c r="L11" i="4"/>
  <c r="O11" i="4" s="1"/>
  <c r="L10" i="4"/>
  <c r="O10" i="4" s="1"/>
  <c r="L9" i="4"/>
  <c r="L8" i="4"/>
  <c r="L7" i="4"/>
  <c r="O7" i="4" s="1"/>
  <c r="L6" i="4"/>
  <c r="O6" i="4" s="1"/>
  <c r="L5" i="4"/>
  <c r="L4" i="4"/>
  <c r="L3" i="4"/>
  <c r="L184" i="4" l="1"/>
  <c r="L318" i="4" s="1"/>
  <c r="K318" i="4"/>
  <c r="O203" i="4"/>
  <c r="O265" i="4"/>
  <c r="O54" i="4"/>
  <c r="O129" i="4"/>
  <c r="O273" i="4"/>
  <c r="O145" i="4"/>
  <c r="O109" i="4"/>
  <c r="O161" i="4"/>
  <c r="O257" i="4"/>
  <c r="O177" i="4"/>
  <c r="O283" i="4"/>
  <c r="O127" i="4"/>
  <c r="O137" i="4"/>
  <c r="O169" i="4"/>
  <c r="O269" i="4"/>
  <c r="O279" i="4"/>
  <c r="O77" i="4"/>
  <c r="O153" i="4"/>
  <c r="O261" i="4"/>
  <c r="O82" i="4"/>
  <c r="O85" i="4"/>
  <c r="O94" i="4"/>
  <c r="O114" i="4"/>
  <c r="O117" i="4"/>
  <c r="O119" i="4"/>
  <c r="O122" i="4"/>
  <c r="O141" i="4"/>
  <c r="O157" i="4"/>
  <c r="O173" i="4"/>
  <c r="O201" i="4"/>
  <c r="O259" i="4"/>
  <c r="O267" i="4"/>
  <c r="O275" i="4"/>
  <c r="O281" i="4"/>
  <c r="O9" i="4"/>
  <c r="O17" i="4"/>
  <c r="O25" i="4"/>
  <c r="O33" i="4"/>
  <c r="O62" i="4"/>
  <c r="O61" i="4"/>
  <c r="O93" i="4"/>
  <c r="O5" i="4"/>
  <c r="O13" i="4"/>
  <c r="O21" i="4"/>
  <c r="O29" i="4"/>
  <c r="O37" i="4"/>
  <c r="O69" i="4"/>
  <c r="O101" i="4"/>
  <c r="O126" i="4"/>
  <c r="O133" i="4"/>
  <c r="O149" i="4"/>
  <c r="O165" i="4"/>
  <c r="O181" i="4"/>
  <c r="O263" i="4"/>
  <c r="O271" i="4"/>
  <c r="O285" i="4"/>
  <c r="XEV285" i="4" s="1"/>
  <c r="O60" i="4"/>
  <c r="O76" i="4"/>
  <c r="O92" i="4"/>
  <c r="O108" i="4"/>
  <c r="O44" i="4"/>
  <c r="O48" i="4"/>
  <c r="O52" i="4"/>
  <c r="O56" i="4"/>
  <c r="O65" i="4"/>
  <c r="O72" i="4"/>
  <c r="O81" i="4"/>
  <c r="O88" i="4"/>
  <c r="O97" i="4"/>
  <c r="O104" i="4"/>
  <c r="O113" i="4"/>
  <c r="O118" i="4"/>
  <c r="O120" i="4"/>
  <c r="O130" i="4"/>
  <c r="O135" i="4"/>
  <c r="O143" i="4"/>
  <c r="O151" i="4"/>
  <c r="O159" i="4"/>
  <c r="O167" i="4"/>
  <c r="O175" i="4"/>
  <c r="O183" i="4"/>
  <c r="O229" i="4"/>
  <c r="O68" i="4"/>
  <c r="O84" i="4"/>
  <c r="O100" i="4"/>
  <c r="O41" i="4"/>
  <c r="O45" i="4"/>
  <c r="O49" i="4"/>
  <c r="O53" i="4"/>
  <c r="O57" i="4"/>
  <c r="O64" i="4"/>
  <c r="O73" i="4"/>
  <c r="O80" i="4"/>
  <c r="O89" i="4"/>
  <c r="O96" i="4"/>
  <c r="O105" i="4"/>
  <c r="O112" i="4"/>
  <c r="O121" i="4"/>
  <c r="O131" i="4"/>
  <c r="O139" i="4"/>
  <c r="O147" i="4"/>
  <c r="O155" i="4"/>
  <c r="O163" i="4"/>
  <c r="O171" i="4"/>
  <c r="O179" i="4"/>
  <c r="O4" i="4"/>
  <c r="O12" i="4"/>
  <c r="O16" i="4"/>
  <c r="O24" i="4"/>
  <c r="O28" i="4"/>
  <c r="O32" i="4"/>
  <c r="O36" i="4"/>
  <c r="O40" i="4"/>
  <c r="O3" i="4"/>
  <c r="O39" i="4"/>
  <c r="O43" i="4"/>
  <c r="O47" i="4"/>
  <c r="O51" i="4"/>
  <c r="O55" i="4"/>
  <c r="O59" i="4"/>
  <c r="O63" i="4"/>
  <c r="O67" i="4"/>
  <c r="O71" i="4"/>
  <c r="O75" i="4"/>
  <c r="O79" i="4"/>
  <c r="O83" i="4"/>
  <c r="O87" i="4"/>
  <c r="O91" i="4"/>
  <c r="O95" i="4"/>
  <c r="O99" i="4"/>
  <c r="O103" i="4"/>
  <c r="O107" i="4"/>
  <c r="O111" i="4"/>
  <c r="O115" i="4"/>
  <c r="O187" i="4"/>
  <c r="O191" i="4"/>
  <c r="O195" i="4"/>
  <c r="O199" i="4"/>
  <c r="O8" i="4"/>
  <c r="O20" i="4"/>
  <c r="O289" i="4"/>
  <c r="O293" i="4"/>
  <c r="O297" i="4"/>
  <c r="O301" i="4"/>
  <c r="O134" i="4"/>
  <c r="O138" i="4"/>
  <c r="O142" i="4"/>
  <c r="O146" i="4"/>
  <c r="O150" i="4"/>
  <c r="O154" i="4"/>
  <c r="O158" i="4"/>
  <c r="O162" i="4"/>
  <c r="O166" i="4"/>
  <c r="O170" i="4"/>
  <c r="O174" i="4"/>
  <c r="O178" i="4"/>
  <c r="O182" i="4"/>
  <c r="O200" i="4"/>
  <c r="O228" i="4"/>
  <c r="O232" i="4"/>
  <c r="O236" i="4"/>
  <c r="O240" i="4"/>
  <c r="O244" i="4"/>
  <c r="O248" i="4"/>
  <c r="O252" i="4"/>
  <c r="O256" i="4"/>
  <c r="O260" i="4"/>
  <c r="O264" i="4"/>
  <c r="O268" i="4"/>
  <c r="O272" i="4"/>
  <c r="O276" i="4"/>
  <c r="O280" i="4"/>
  <c r="O284" i="4"/>
  <c r="O184" i="4" l="1"/>
  <c r="O318" i="4" s="1"/>
</calcChain>
</file>

<file path=xl/sharedStrings.xml><?xml version="1.0" encoding="utf-8"?>
<sst xmlns="http://schemas.openxmlformats.org/spreadsheetml/2006/main" count="2778" uniqueCount="1210">
  <si>
    <t>Protocolo</t>
  </si>
  <si>
    <t>Instituição</t>
  </si>
  <si>
    <t>Meta</t>
  </si>
  <si>
    <t>Área</t>
  </si>
  <si>
    <t>Título do Projeto</t>
  </si>
  <si>
    <t>Custeio</t>
  </si>
  <si>
    <t>Bolsas</t>
  </si>
  <si>
    <t>Capital</t>
  </si>
  <si>
    <t>Valor Proj.</t>
  </si>
  <si>
    <t>nº Bolsistas</t>
  </si>
  <si>
    <t>Total/saldo</t>
  </si>
  <si>
    <t>Início Execução</t>
  </si>
  <si>
    <t>Término Execução</t>
  </si>
  <si>
    <t>SIT</t>
  </si>
  <si>
    <t>CV</t>
  </si>
  <si>
    <t xml:space="preserve">UENP </t>
  </si>
  <si>
    <t>Eliane Segati Rios Registro</t>
  </si>
  <si>
    <t xml:space="preserve">PI 05/2018 PROGRAMA UK Brazil English Collaboration Call </t>
  </si>
  <si>
    <t xml:space="preserve">EMI training for university professors: a potential tool for internationalisation.
</t>
  </si>
  <si>
    <t>UEL</t>
  </si>
  <si>
    <t>Telma Nunes Gimenez</t>
  </si>
  <si>
    <t>Inglês como Meio de Instrução em duas instituições públicas de ensino superior
sob a perspectiva de língua franca: política em prática</t>
  </si>
  <si>
    <t>UFPR</t>
  </si>
  <si>
    <t>Ronald Martinez</t>
  </si>
  <si>
    <t>Is there a minimum level of English proficiency to teach in a university EMI
context?</t>
  </si>
  <si>
    <t>Marcos Lucio Corazza</t>
  </si>
  <si>
    <t>PI 07/2018 HORIZON 2020</t>
  </si>
  <si>
    <t xml:space="preserve">Medidas de propriedades termodinâmicas e desenvolvimento de processos
integrados em biorefinarias
</t>
  </si>
  <si>
    <t>Eliana Carolina Vespero</t>
  </si>
  <si>
    <t>PI 08/2018 Bill e Melinda Gates</t>
  </si>
  <si>
    <t xml:space="preserve">Monitoramento de resistência aos antimicrobianos em uropatógenos na
comunidade e correlação com determinantes de resistência em isolados de
enterobactérias de animais </t>
  </si>
  <si>
    <t>TC</t>
  </si>
  <si>
    <t>APC PUCPR</t>
  </si>
  <si>
    <t>001/2019</t>
  </si>
  <si>
    <t>002/2019</t>
  </si>
  <si>
    <t>003/2019</t>
  </si>
  <si>
    <t>004/2019</t>
  </si>
  <si>
    <t>005/2019</t>
  </si>
  <si>
    <t>015/2019</t>
  </si>
  <si>
    <t>Rodrigo Arantes Reis</t>
  </si>
  <si>
    <t>CP 18/2018 BIODIVERSIDADE DO PARANÁ</t>
  </si>
  <si>
    <t>Poluição atmosférica relacionada às atividades portuárias em Paranaguá:
Impactos nas áreas naturais protegidas da Mata atlântica Paranaense</t>
  </si>
  <si>
    <t>052/2019</t>
  </si>
  <si>
    <t>UNIOESTE REITORIA</t>
  </si>
  <si>
    <t xml:space="preserve">Vladimir Pavan Margarido
</t>
  </si>
  <si>
    <t>Monitoramento da contaminação de natureza antrópica no Refúgio de Vida
Silvestre dos Campos de Palmas</t>
  </si>
  <si>
    <t>092/2019</t>
  </si>
  <si>
    <t xml:space="preserve">Cesar Aparecido da Silva
</t>
  </si>
  <si>
    <t xml:space="preserve">Uso de drones na avaliação ambiental da restinga do litoral paranaense </t>
  </si>
  <si>
    <t>093/2019</t>
  </si>
  <si>
    <t>Marciel Lohmann</t>
  </si>
  <si>
    <t>Atributos Topográficos como Suporte ao Plano de Manejo de Unidades de
Conservação – Estudo de Caso do Parque Estadual Mata dos Godoy/PR</t>
  </si>
  <si>
    <t>006/2019</t>
  </si>
  <si>
    <t xml:space="preserve">Ana Sofia Clímaco Monteiro de Oliveira </t>
  </si>
  <si>
    <t>CP 19/2018 Programa Pró-Equipamentos</t>
  </si>
  <si>
    <t>UFPR pro-equipamentos 2018</t>
  </si>
  <si>
    <t>007/2019</t>
  </si>
  <si>
    <t>UNILA</t>
  </si>
  <si>
    <t xml:space="preserve">Dinaldo Sepúlveda Almendra Filho </t>
  </si>
  <si>
    <t>Operacionalização de Equipamentos Multiusuários da UNILA</t>
  </si>
  <si>
    <t>008/2019</t>
  </si>
  <si>
    <t>UNICENTRO</t>
  </si>
  <si>
    <t>Marcos Ventura Faria</t>
  </si>
  <si>
    <t>Apoio a melhoria da infraestrutura multiusuária dos Programas de
Pós-Graduação da UNICENTRO</t>
  </si>
  <si>
    <t>009/2019</t>
  </si>
  <si>
    <t>UNESPAR</t>
  </si>
  <si>
    <t>Carlos Alexandre Molena-fernandes</t>
  </si>
  <si>
    <t>Estruturação e Fortalecimento dos Programas de Pós-Graduação da UNESPAR</t>
  </si>
  <si>
    <t>010/2019</t>
  </si>
  <si>
    <t>Arthur Eumann Mesas</t>
  </si>
  <si>
    <t xml:space="preserve">Pró-equipamentos Capes/FA - UEL 2018
</t>
  </si>
  <si>
    <t>011/2019</t>
  </si>
  <si>
    <t>UNIOESTE TOLEDO</t>
  </si>
  <si>
    <t>Edson Antonio da Silva</t>
  </si>
  <si>
    <t>Apoio a infraestrutura dos Laboratórios Multiusuários da Unioeste - Fase I</t>
  </si>
  <si>
    <t>012/2019</t>
  </si>
  <si>
    <t>Christiane Luciana da Costa</t>
  </si>
  <si>
    <t>Ciências Agrárias</t>
  </si>
  <si>
    <t>Melhorias e Readequações de Equipamentos dos Laboratórios de Uso
Compartilhado do Programa de Mestrado em Agronomia (PPAGRO)</t>
  </si>
  <si>
    <t>013/2019</t>
  </si>
  <si>
    <t>UEPG</t>
  </si>
  <si>
    <t>Sidnei Antonio Pianaro</t>
  </si>
  <si>
    <t xml:space="preserve">Manuteção Complexo C - LABMU UEPG </t>
  </si>
  <si>
    <t>014/2019</t>
  </si>
  <si>
    <t>UEM</t>
  </si>
  <si>
    <t xml:space="preserve">Clóves Cabreira Jobim </t>
  </si>
  <si>
    <t>Melhoria da infraestrutura do Complexo de Centrais de Apoio à Pesquisa
(COMCAP), com base na manutenção de equipamentos multiusuários.</t>
  </si>
  <si>
    <t xml:space="preserve">CV </t>
  </si>
  <si>
    <t>094/2019</t>
  </si>
  <si>
    <t>IFPR</t>
  </si>
  <si>
    <t>Mateus das Neves Gomes</t>
  </si>
  <si>
    <t xml:space="preserve">Estruturação de Laboratórios Multiusuários da Pós-Graduação Stricto Sensu no
IFPR </t>
  </si>
  <si>
    <t>CPUP</t>
  </si>
  <si>
    <t>ICETI</t>
  </si>
  <si>
    <t>APEC UNIPAR</t>
  </si>
  <si>
    <t>021/2019</t>
  </si>
  <si>
    <t>FUNPAR/ICC</t>
  </si>
  <si>
    <t>Andrea Rodrigues Avila</t>
  </si>
  <si>
    <t>CP 12/2018 ORGANIZAÇÃO E PARTICIPAÇÃO EM EVENTOS
TÉCNICO‐CIENTÍFICOS</t>
  </si>
  <si>
    <t>Apoio a organização de eventos e divulgação científica</t>
  </si>
  <si>
    <t>016/2019</t>
  </si>
  <si>
    <t>Ana Lúcia Pereira</t>
  </si>
  <si>
    <t>Desafios da formação de professores em um contexto de reforma educacional</t>
  </si>
  <si>
    <t>017/2019</t>
  </si>
  <si>
    <t>Cristina Satiê de Oliveira Pátaro</t>
  </si>
  <si>
    <t xml:space="preserve">Jovens universitários como agentes de desenvolvimento: percepções dos
estudantes da Unespar, Brasil e da Universidade de Holguín, Cuba
</t>
  </si>
  <si>
    <t>018/2019</t>
  </si>
  <si>
    <t xml:space="preserve">Emerson Urizzi Cervi
</t>
  </si>
  <si>
    <t>Opinião Pública e debate político no Brasil pós-redes sociais online</t>
  </si>
  <si>
    <t>019/2019</t>
  </si>
  <si>
    <t>Carla Luciane Blum Vestena</t>
  </si>
  <si>
    <t>Adaptação, validação e aferição da bateria EPoC (Evaluation of Potential
Creativity) em estudantes brasileiros</t>
  </si>
  <si>
    <t>020/2019</t>
  </si>
  <si>
    <t>Ana Lúcia Crisostimo</t>
  </si>
  <si>
    <t>Ciência &amp; Movimento: universidade em ação</t>
  </si>
  <si>
    <t xml:space="preserve">Ana Lucia Suriani Affonso </t>
  </si>
  <si>
    <t>Dom Caixote - Bibliotecas comunitárias livres na UNICENTRO</t>
  </si>
  <si>
    <t>022/2019</t>
  </si>
  <si>
    <t>Karina Janz Woitowicz</t>
  </si>
  <si>
    <t>Jornalismo cultural multimídia no projeto extensionista Cultura Plural: A
valorização das manifestações populares e a difusão da cultura nos Campos
Gerais do Paraná</t>
  </si>
  <si>
    <t>023/2019</t>
  </si>
  <si>
    <t>Yasmine Mendes Pupo</t>
  </si>
  <si>
    <t xml:space="preserve">OBTENÇÃO, CARACTERIZAÇÃO E AVALIAÇÃO BIOLÓGICA DE
BIOMATERIAIS PARA UTILIZAÇÃO EM ODONTOLOGIA: hidroxiapatitas
sintéticas e matriz dentinária desmineralizada e liofilizada
</t>
  </si>
  <si>
    <t>024/2019</t>
  </si>
  <si>
    <t>Denilson de Castro Teixeira</t>
  </si>
  <si>
    <t>Projeto Envelhecer Saudável: a extensão e a pesquisa na construção de um
envelhecimento bem-sucedido</t>
  </si>
  <si>
    <t>025/2019</t>
  </si>
  <si>
    <t>Marcela Maria Baracat</t>
  </si>
  <si>
    <t>Obtenção de formulação farmacêutica micrencapsulada com atividade
antioxidante utilizando o subproduto da uva (Vitis labrusca)</t>
  </si>
  <si>
    <t>026/2019</t>
  </si>
  <si>
    <t>Daiana Novello</t>
  </si>
  <si>
    <t>Ações permanentes para a prevenção da obesidade na infância: Um enfoque
interdisciplinar</t>
  </si>
  <si>
    <t>027/2019</t>
  </si>
  <si>
    <t xml:space="preserve">Mônica Lady Fiorese
</t>
  </si>
  <si>
    <t>AVALIAÇÃO DE PARÂMETROS DE PROCESSO NA HIDRÓLISE DO FÍGADO
SUÍNO, E CARACTERIZAÇÃO DE POTENCIAIS BIOATIVIDADES E
FUNCIONALIDADES</t>
  </si>
  <si>
    <t>028/2019</t>
  </si>
  <si>
    <t>UNIOESTE FOZ</t>
  </si>
  <si>
    <t>Huei Diana Lee</t>
  </si>
  <si>
    <t>Extração de Características e Seleção de Atributos Importantes para Análise de
Imagens Médicas</t>
  </si>
  <si>
    <t>029/2019</t>
  </si>
  <si>
    <t>Itacir Eloi Sandini</t>
  </si>
  <si>
    <t xml:space="preserve">Transferência da Tecnologia “Adubação Nitrogenada Complementar nas Culturas
do Milho, Soja e Feijão”
</t>
  </si>
  <si>
    <t>030/2019</t>
  </si>
  <si>
    <t>Kelvinson Fernandes Viana</t>
  </si>
  <si>
    <t>Desenvolvimento de uma vacina imunoterapêutica contra leishmaniose visceral
canina</t>
  </si>
  <si>
    <t>031/2019</t>
  </si>
  <si>
    <t>Altevir Signor</t>
  </si>
  <si>
    <t>Suplementação de L-carnitina e betaína em dietas para alevinos de tilápias do
Nilo</t>
  </si>
  <si>
    <t>032/2019</t>
  </si>
  <si>
    <t xml:space="preserve">Tatiana Colombo Pimentel
</t>
  </si>
  <si>
    <t>Iogurte probiótico adicionado de substitutos de açúcar naturais e/ou prebióticos:
Caracterização físico-química, microbiológica e sensorial</t>
  </si>
  <si>
    <t>033/2019</t>
  </si>
  <si>
    <t>Evandro Vagner Tambarussi</t>
  </si>
  <si>
    <t>Genética quantitativa, molecular e pré-melhoramento de Roupala brasiliensis</t>
  </si>
  <si>
    <t>034/2019</t>
  </si>
  <si>
    <t>Lúcia Sadayo Assari Takahashi</t>
  </si>
  <si>
    <t>Acibenzolar-S-methyl no desenvolvimento inicial de plântulas de feijão-comum
submetidos a estresse</t>
  </si>
  <si>
    <t>035/2019</t>
  </si>
  <si>
    <t>036/2019</t>
  </si>
  <si>
    <t>Marcelo Pedrosa Gomes</t>
  </si>
  <si>
    <t>Agricultura e antibióticos: acúmulo de antibiótico e respostas morfofisiológicas de
cultivares agrícolas ao ciprofloxacino</t>
  </si>
  <si>
    <t>037/2019</t>
  </si>
  <si>
    <t>David de Souza Jaccoud Filho</t>
  </si>
  <si>
    <t xml:space="preserve">CONTROLE BIOLÓGICO DE PATÓGENOS DE SEMENTES, DO SOLO E DA
PARTE AÉREA DA CULTURA DA SOJA POR MEIO DE BACTÉRIAS
ENDOFÍTICAS E DE BACTÉRIAS ISOLADAS DO SOLO
</t>
  </si>
  <si>
    <t>038/2019</t>
  </si>
  <si>
    <t>Maria Aparecida Cassilha Zawadneak</t>
  </si>
  <si>
    <t>Biologia da lagarta-da-coroa do morangueiro (Duponchelia fovealis Zeller),
estudo de potenciais organismos benéficos e bioatividade de extratos de
anonáceas como ferramentas no manejo da praga</t>
  </si>
  <si>
    <t>039/2019</t>
  </si>
  <si>
    <t>Oscar de Oliveira Santos Junior</t>
  </si>
  <si>
    <t>Desenvolvimento de metodologias analíticas, rápidas na avaliação da veracidade
de diferentes matrizes alimentares por espectrometria de massas.</t>
  </si>
  <si>
    <t>042/2019</t>
  </si>
  <si>
    <t>UNIOESTE RONDON</t>
  </si>
  <si>
    <t xml:space="preserve">Paulo Levi de Oliveira Carvalho
</t>
  </si>
  <si>
    <t xml:space="preserve">Efeito do colecalciferol e da 1,25-dihidroxicolecalciferol sobre o desempenho e os
parâmetros ósseos de suínos na fase creche (6 a 24 kg).
</t>
  </si>
  <si>
    <t>043/2019</t>
  </si>
  <si>
    <t>Ines Cristina de Batista Fonseca</t>
  </si>
  <si>
    <t>DENSIDADE DE SEMEADURA ASSOCIADA A GENÓTIPOS E DOSES DE
NITROGÊNIO NO DESEMPENHO PRODUTIVO, QUALIDADE FISIOLÓGICA
DE SEMENTES E TECNOLÓGICA DE GRÃOS DE AVEIA BRANCA</t>
  </si>
  <si>
    <t>044/2018</t>
  </si>
  <si>
    <t>Edwin Vladimir Cardoza Galdamez</t>
  </si>
  <si>
    <t>As Relações entre os Custos da Qualidade e a Ambidestria Organizacional na
Indústria de Software</t>
  </si>
  <si>
    <t>045/2019</t>
  </si>
  <si>
    <t>Silvio Roberto Stefano</t>
  </si>
  <si>
    <t>Mercado de Trabalho e Políticas Públicas de Emprego e Renda: um Estudo
Longitudinal no Estado do Paraná</t>
  </si>
  <si>
    <t>046/2019</t>
  </si>
  <si>
    <t>Sandro Rautenberg</t>
  </si>
  <si>
    <t>CURADORIA DIGITAL E DADOS ABERTOS CONECTADOS: UM ESTUDO DA
PRESERVAÇÃO DE RECURSOS DIGITAIS NA WEB DE DADOS PARA
ESTUDOS CIENTOMÉTRICOS</t>
  </si>
  <si>
    <t>047/2019</t>
  </si>
  <si>
    <t>Silvana Anita Walter</t>
  </si>
  <si>
    <t xml:space="preserve">O papel social de professores e de pesquisadores no desenvolvimento do
conhecimento no ensino, em consultorias e na pesquisa em disciplinas de
Contabilidade e de Administração no Paraná e em outros Estados do Brasil
</t>
  </si>
  <si>
    <t>048/2019</t>
  </si>
  <si>
    <t>UNIOESTE CASCAVEL</t>
  </si>
  <si>
    <t>Geysler Rogis Flor Bertolini</t>
  </si>
  <si>
    <t>Estudos de Viabilidade em Projetos Ambientais</t>
  </si>
  <si>
    <t>049/2019</t>
  </si>
  <si>
    <t>Paula Melani Rocha</t>
  </si>
  <si>
    <t>Inovação tecnológica, profissão e mercado de trabalho em jornalismo</t>
  </si>
  <si>
    <t>050/2019</t>
  </si>
  <si>
    <t>Marcos Roberto Kuhl</t>
  </si>
  <si>
    <t>INOVAÇÃO, COOPERAÇÃO E O DESEMPENHO SUSTENTÁVEL</t>
  </si>
  <si>
    <t>051/2019</t>
  </si>
  <si>
    <t>Carlos Eduardo Caldarelli</t>
  </si>
  <si>
    <t>Cadeia Produtiva, Mercado e Comercialização do Café no Brasil</t>
  </si>
  <si>
    <t>053/2019*</t>
  </si>
  <si>
    <t>Flavio Augusto Vicente Seixas</t>
  </si>
  <si>
    <t xml:space="preserve">Inibição conjunta de enzimas da via de síntese do peptidoglicano como forma de
combate a bactérias multi resistentes. </t>
  </si>
  <si>
    <t>054/2019</t>
  </si>
  <si>
    <t xml:space="preserve">Debora de Mello Gonçales Sant´ana
</t>
  </si>
  <si>
    <t xml:space="preserve">Patogenia da inflamação intestinal provocada pela infecção por protozoários
</t>
  </si>
  <si>
    <t>056/2019</t>
  </si>
  <si>
    <t xml:space="preserve">Glaucio Valdameri
</t>
  </si>
  <si>
    <t xml:space="preserve">Identificação e caracterização de novos indutores de sensibilidade colateral e
inibidores dos transportadores ABC
</t>
  </si>
  <si>
    <t>057/2019</t>
  </si>
  <si>
    <t>Tarcio Teodoro Braga</t>
  </si>
  <si>
    <t>Ativação do Inflamassoma NAIP1 pelo ácido úrico solúvel</t>
  </si>
  <si>
    <t>058/2019</t>
  </si>
  <si>
    <t xml:space="preserve">Roberto Tadeu Raittz
</t>
  </si>
  <si>
    <t>Inteligência Artificial aplicada à Bioinformática da Fixação Biológica do Nitrogênio</t>
  </si>
  <si>
    <t>059/2019</t>
  </si>
  <si>
    <t xml:space="preserve">Estefânia Gastaldello Moreira
</t>
  </si>
  <si>
    <t>Exposição ao paracetamol durante a gestação e amamentação: avaliação de
possíveis efeitos sobre o comportamento e marcadores de estresse oxidativo na
prole</t>
  </si>
  <si>
    <t>060/2019</t>
  </si>
  <si>
    <t>Josiane Alessandra Vignoli</t>
  </si>
  <si>
    <t>Processo de produção, extração e purificação de fenazinas de Pseudomonas
aeruginosa: Avaliação do potencial antioxidante, anti-inflamatório e analgésico</t>
  </si>
  <si>
    <t>061/2019</t>
  </si>
  <si>
    <t xml:space="preserve">Eduardo Jose de Almeida Araujo
</t>
  </si>
  <si>
    <t xml:space="preserve">O PAPEL DA REDE PERINEURONAL SOBRE O SISTEMA NERVOSO
ENTÉRICO DE HUMANOS E CAMUNDONGOS
</t>
  </si>
  <si>
    <t>062/2019</t>
  </si>
  <si>
    <t>Claudia Pereira Krueger</t>
  </si>
  <si>
    <t>POSICIONAMENTO DE PLATAFORMAS DE MONITORAMENTO DE MASSAS
DE ÁGUA, POR MEIO DE SATÉLITES, ANALISANDO ALGUMAS FONTES DE
ERRO ATUANTES E COMO MINIMIZA-LOS.</t>
  </si>
  <si>
    <t>063/2019</t>
  </si>
  <si>
    <t>Sylvio Barbon Junior</t>
  </si>
  <si>
    <t>Novos métodos para solução de problemas preditivos com múltiplas saídas</t>
  </si>
  <si>
    <t>064/2019</t>
  </si>
  <si>
    <t>Josmar Mazucheli</t>
  </si>
  <si>
    <t>Novas Distribuições Para a Análise de Dados Restritos ao Intervalo Zero-UM</t>
  </si>
  <si>
    <t>066/2019</t>
  </si>
  <si>
    <t>Marcio Antonio Jorge da Silva</t>
  </si>
  <si>
    <t>Viscoelasticidade em Sistemas de Vigas</t>
  </si>
  <si>
    <t>067/2019</t>
  </si>
  <si>
    <t>Abraão Jessé Capistrano de Souza</t>
  </si>
  <si>
    <t>Teoria dinâmica da curvatura extrínseca aplicada à cosmologia</t>
  </si>
  <si>
    <t>068/2019</t>
  </si>
  <si>
    <t xml:space="preserve">Yunier Garcia Basabe
</t>
  </si>
  <si>
    <t>Obtenção e caracterização de heterojunções híbridas orgânico/inorgânico tipo
n-p baseadas em materiais bidimensional (2D) e polímeros semicondutores
orgânicos</t>
  </si>
  <si>
    <t>069/2019</t>
  </si>
  <si>
    <t xml:space="preserve">Michele Salles El Kadri
</t>
  </si>
  <si>
    <t>REPRESENTAÇÕES, IDEOLOGIAS E IDENTIDADES DE PROFESSORES DE
INGLÊS EM TEMPO DE MUDANÇA: MÍDIA, TECNOLOGIAS DIGITAIS,
DIRETRIZES PARA A FOMRAÇÃO DE PROFESSORES E O ESTATUTO DO
INGLÊS COMO LÍNGUA FRANCA</t>
  </si>
  <si>
    <t>070/2019</t>
  </si>
  <si>
    <t>Marilúcia dos Santos Domingos Striquer</t>
  </si>
  <si>
    <t>Gêneros discursivos/textuais: dos documentos prescritivos à sala de aula</t>
  </si>
  <si>
    <t>071/2019</t>
  </si>
  <si>
    <t>Antonio Donizeti da Cruz</t>
  </si>
  <si>
    <t>CAMPOS-PAISAGENS DO IMAGINÁRIO E REDES-MEMÓRIAS DAS BELEZAS
NATURAIS DO PARANÁ E DO BRASIL.</t>
  </si>
  <si>
    <t>072/2019</t>
  </si>
  <si>
    <t>Maria Cleci Venturini</t>
  </si>
  <si>
    <t xml:space="preserve">: História, memória e espaço público em (dis)curso: narrativas museológicas </t>
  </si>
  <si>
    <t>073/2019</t>
  </si>
  <si>
    <t xml:space="preserve">Renilson José Menegassi
</t>
  </si>
  <si>
    <t>Escrita, revisão e reescrita na formação docente</t>
  </si>
  <si>
    <t>074/2019</t>
  </si>
  <si>
    <t>Dantielli Assumpção Garcia</t>
  </si>
  <si>
    <t>Ciberfeminismo: dizeres em rede da/sobre mulher</t>
  </si>
  <si>
    <t>076/2019</t>
  </si>
  <si>
    <t>Marcelo Fernandes Vieira</t>
  </si>
  <si>
    <t>Desenvolvimento de novos adsorventes funcionalizados por síntese verde para
remoção de contaminantes de águas superficiais</t>
  </si>
  <si>
    <t>077/2019</t>
  </si>
  <si>
    <t>Maria Angélica Simões Dornellas de Barros</t>
  </si>
  <si>
    <t xml:space="preserve">Síntese de hidrocarvão de rejeito de lavanderias industriais para tratamento de
efluentes têxteis
</t>
  </si>
  <si>
    <t>078/2019</t>
  </si>
  <si>
    <t>Maria do Carmo Duarte Freitas</t>
  </si>
  <si>
    <t>MODELO DE EDUCAÇÃO ABERTA PARA ENGENHEIRO E ARQUITETO –
DISSEMINAÇÃO DE PESQUISA SOBRE SUSTENTABILIDADE</t>
  </si>
  <si>
    <t>079/2019</t>
  </si>
  <si>
    <t>Joel Gustavo Teleken</t>
  </si>
  <si>
    <t>BIODIGESTÃO ANAERÓBIA DE POLÍMEROS A BASE DE AMIDO PARA
PRODUÇÃO DE METANO E BIO-HIDROGÊNIO</t>
  </si>
  <si>
    <t>080/2019</t>
  </si>
  <si>
    <t>Helton José Alves</t>
  </si>
  <si>
    <t xml:space="preserve">Conversão de Biogás em H2 Utilizando Catalisadores Obtidos a partir de
Resíduo Agroindustrial
</t>
  </si>
  <si>
    <t>081/2019</t>
  </si>
  <si>
    <t>Christiane de Souza Guerino Macedo</t>
  </si>
  <si>
    <t xml:space="preserve">Analise do efeito de um dispositivo externo para diminuição da dor e melhora da
funcionalidade em indivíduos com dor no joelho
</t>
  </si>
  <si>
    <t>082/2019</t>
  </si>
  <si>
    <t>Andréa Name Colado Simão</t>
  </si>
  <si>
    <t>Avaliação do estado redox, adipocinas e da endotoxemia metabólica em
pacientes com artrite reumatoide: associação com os marcadores sorológicos de
severidade e com a atividade da doença</t>
  </si>
  <si>
    <t>083/2019</t>
  </si>
  <si>
    <t>Beatriz Rosana Gonçalves de Oliveira Toso</t>
  </si>
  <si>
    <t>VALIDAÇÃO DE PROTOCOLO DE FLUXO DE CUIDADO DOMICILIAR PARA A
CRIANÇA COM NECESSIDADES ESPECIAIS DE SAÚDE NO PARANÁ</t>
  </si>
  <si>
    <t>084/2019</t>
  </si>
  <si>
    <t>Gladson Ricardo Flor Bertolini</t>
  </si>
  <si>
    <t>Avaliação dos efeitos da plataforma vibratória em ratas Wistar submetidas a
modelo de obesidade MSG</t>
  </si>
  <si>
    <t>086/2019</t>
  </si>
  <si>
    <t>Luis Paulo Gomes Mascarenhas</t>
  </si>
  <si>
    <t xml:space="preserve">A prática de exercícios físicos e sua relação com a variabilidade glicêmica e
cardíaca em adolescentes DM1
</t>
  </si>
  <si>
    <t>087/2019</t>
  </si>
  <si>
    <t xml:space="preserve">Décio Sabbatini Barbosa
</t>
  </si>
  <si>
    <t>ANÁLISE DE POLIMORFISMOS GENÉTICOS, BIOMARCADORES
INFLAMATÓRIOS, BIOQUÍMICOS E DE ESTRESSE OXIDATIVO EM
PACIENTES COM A DOENÇA DE PARKINSON EM DIFERENTES ESTÁGIOS
DA DOENÇA.</t>
  </si>
  <si>
    <t>088/2019</t>
  </si>
  <si>
    <t>Lenamar Fiorese</t>
  </si>
  <si>
    <t>PREDISPOSIÇÃO E ESTADO DE FLOW NO DESEMPENHO DE TRIATLETAS</t>
  </si>
  <si>
    <t>089/2019</t>
  </si>
  <si>
    <t>UNIOESTE FB</t>
  </si>
  <si>
    <t>Carolina Panis</t>
  </si>
  <si>
    <t xml:space="preserve">Estudo de associação entre a exposição ocupacional continuada aos agrotóxicos
e os elevados índices de câncer de mama identificados na população rural
residente na região Sudoeste do Paraná.
</t>
  </si>
  <si>
    <t>091/2019</t>
  </si>
  <si>
    <t>Luciana Puchalski Kalinke</t>
  </si>
  <si>
    <t>Terapias complementares para melhoria da qualidade de vida de pacientes com
câncer</t>
  </si>
  <si>
    <t>Alboni Marisa Dudeque Pianovski Vieira</t>
  </si>
  <si>
    <t>Relações entre as políticas públicas adotadas pela Rede Municipal de Ensino de
Curitiba no período 1996-2016 e a formação continuada de professores</t>
  </si>
  <si>
    <t>Waldir Souza</t>
  </si>
  <si>
    <t>TEOLOGIA, BIOÉTICA, HUMANIZAÇÃO E CUIDADOS EM SAÚDE</t>
  </si>
  <si>
    <t xml:space="preserve">Evelyn de Almeida Orlando
</t>
  </si>
  <si>
    <t>Intelectuais católicas na cena pública paranaense: caminhos de legitimação e
modos fazer da condição feminina (1920-1980)</t>
  </si>
  <si>
    <t>Guataçara dos Santos Junior</t>
  </si>
  <si>
    <t>Desenvolvimento e aplicação de ambiente virtual de aprendizagem para o ensino
e aprendizagem de probabilidade e estatística</t>
  </si>
  <si>
    <t>Romilda Teodora Ens</t>
  </si>
  <si>
    <t xml:space="preserve">POLÍTICAS EDUCACIONAIS E REPRESENTAÇÕES SOCIAIS: ANÁLISE
INTEGRATIVA DA PRODUÇÃO BIBLIOGRÁFICA DOS PESQUISADORES DO
CIERS-Ed (2006-2015
</t>
  </si>
  <si>
    <t>André Luis Trevisan</t>
  </si>
  <si>
    <t>Conceitos mobilizados por estudantes de Cálculo Diferencial e Integral no
trabalho em episódios de resolução de tarefas de aprendizagem</t>
  </si>
  <si>
    <t>Alessandra Dutra</t>
  </si>
  <si>
    <t>FORMAÇÃO DOCENTE DIGITAL A PROFESSORES DA EDUCAÇÃO BÁSICA
DE ESCOLAS PÚBLICAS DA CIDADE DE LONDRINA-PR</t>
  </si>
  <si>
    <t>Everdan Carneiro</t>
  </si>
  <si>
    <t>Avaliação clínica de um novo posicionador radiográfico articulável aplicável na
odontologia</t>
  </si>
  <si>
    <t>Edvaldo Antonio Ribeiro Rosa</t>
  </si>
  <si>
    <t xml:space="preserve">Bioprocesso inovador para a produção de L-asparaginase empregando biofilmes
fúngicos em biorreator airlift
</t>
  </si>
  <si>
    <t xml:space="preserve">Luiz Romulo Alberton
</t>
  </si>
  <si>
    <t>AVALIAÇÃO DO BIOPOLÍMERO DE POLIAMIDO DE MANDIOCA ASSOCIADA
AO EXTRATO DE TROPAEOLUM MAJUS NO PROCESSO DE CICATRIZAÇÃO
DE FERIDAS DE RATOS WISTAR</t>
  </si>
  <si>
    <t>Wagner Paris</t>
  </si>
  <si>
    <t>Alternativas para incremento na produtividade de bovinos de corte em sistemas
integrados com lavoura: Consórcio com leguminosas x suplementação
energética.</t>
  </si>
  <si>
    <t>Ana Maria Quessada</t>
  </si>
  <si>
    <t>Castração química em suínos com óleo de com óleo essencial de cravo da índia
(Eugenia caryophyllata)</t>
  </si>
  <si>
    <t xml:space="preserve">Luiz Ernandes Kozicki
</t>
  </si>
  <si>
    <t xml:space="preserve">Perfil sérico de progesterona no ciclo estral de vacas Bos taurus taurus e Bos
taurus indicus determinados pela imunoquimioluminescência (CLIA).
</t>
  </si>
  <si>
    <t>Paulo Cesar Conceição</t>
  </si>
  <si>
    <t>Manejo Integrado de Solo e água: atingindo qualidade com o plantio direto</t>
  </si>
  <si>
    <t>Daniel Wunder Hachem</t>
  </si>
  <si>
    <t>Ações judiciais envolvendo concessão dos 10 medicamentos mais demandados
na Justiça Federal e Estadual: diagnóstico quantitativo, qualitativo e propostas de
alternativas à judicialização</t>
  </si>
  <si>
    <t>Mario Procopiuck</t>
  </si>
  <si>
    <t>Governança urbana multinível e desenvolvimento ecossocioeconômico local</t>
  </si>
  <si>
    <t xml:space="preserve">Anderson Catapan
</t>
  </si>
  <si>
    <t>Geração Distribuída de Energia Elétrica Sustentável Como Apoio ao
Desenvolvimento Regional em Curitiba e Região Metropolitana</t>
  </si>
  <si>
    <t xml:space="preserve">Marcia Carla Pereira Ribeiro
</t>
  </si>
  <si>
    <t xml:space="preserve">AGRONEGÓCIO E O CONTRATO DE INTEGRAÇÃO: UMA ANÁLISE SOB A
ÓTICA DO DIREITO E DA NOVA ECONOMIA INSTITUCIONAL
</t>
  </si>
  <si>
    <t>Jean Marcelo Simão</t>
  </si>
  <si>
    <t>CONSOLIDAÇÃO DO PARADIGMA ORIENTADO A NOTIFICAÇÕES (PON)</t>
  </si>
  <si>
    <t>Zilda Cristiani Gazim Gaz</t>
  </si>
  <si>
    <t>Caracterização Química e Atividades Biológicas de Óleos Essenciais e Extratos
Brutos de Plantas de Interesse Biotecnológico: Gallesia integrifolia (SPRENG.)
HARMS (PHYTOLACCACEAE) no controle do carrapato bovino</t>
  </si>
  <si>
    <t>Patricia Valderrama</t>
  </si>
  <si>
    <t>Desenvolvimento de metodologias analíticas alternativas através da
espectroscopia UV-Vis-NIR-MID e imagens digitais aliada a métodos
quimiométricos</t>
  </si>
  <si>
    <t>Marco Aurelio Wehrmeister</t>
  </si>
  <si>
    <t xml:space="preserve">Engenharia Guiada por Modelos Aplicada no Co-Projetos de Sistemas
Embarcados de Tempo-Real
</t>
  </si>
  <si>
    <t>Fabrício Martins Lopes</t>
  </si>
  <si>
    <t>Inferência de GRNs a partir da integração de dados multiníveis</t>
  </si>
  <si>
    <t>Claudia Tania Picinin</t>
  </si>
  <si>
    <t>GESTÃO DE RECURSOS HUMANOS NA INDÚSTRIA 4.0: CARACTERIZAÇÃO
DAS HABILIDADES DO TRABALHADOR DA INDÚSTRIA 4.0 A PARTIR DA
LITERATURA</t>
  </si>
  <si>
    <t>Paulo Rodrigo Stival Bittencourt</t>
  </si>
  <si>
    <t>PROCESSAMENTO DE NANOFIBRAS DE BLENDAS DE POLIAMIDAS COM
FIBROINA POR ELETROFIAÇÃO (ELECTROSPINNING): AVALIAÇÃO DO
PERFIL TÉRMICO E MECÂNICO</t>
  </si>
  <si>
    <t>Murilo Pereira Moisés</t>
  </si>
  <si>
    <t>Fabricação de estruturas metal orgânicas porosas em escala piloto e sua
aplicação no processo de purificação do gás natural</t>
  </si>
  <si>
    <t>Fernanda Vitória Leimann</t>
  </si>
  <si>
    <t>INCREMENTO DO VALOR AGREGADO DE PRODUTOS REGIONAIS:
EXTRATOS DE PINHÃO E DE ERVA MATE ENCAPSULADOS COMO
INIBIDORES DE α-AMILASE</t>
  </si>
  <si>
    <t>040/2019</t>
  </si>
  <si>
    <t>Gisele Maria Correr Nolasco</t>
  </si>
  <si>
    <t>Efeitos da biodegradação nas propriedades físico-mecânicas de materiais
restauradores indiretos</t>
  </si>
  <si>
    <t>041/2019</t>
  </si>
  <si>
    <t xml:space="preserve">Carla Castiglia Gonzaga
</t>
  </si>
  <si>
    <t xml:space="preserve">Avaliação clínica retrospectiva de dentes tratados endodonticamente com
retentores intrarradiculares
</t>
  </si>
  <si>
    <t xml:space="preserve">Sonia Maria Marques Gomes Bertolini
</t>
  </si>
  <si>
    <t>DISTRIBUIÇÃO ESPACIAL DAS IDOSAS DE UM MUNICÍPIO DO NOROESTE
DO PARANÁ SEGUNDO A PRESENÇA DE CONSTIPAÇÃO INTESTINAL E
FATORES ASSOCIADOS</t>
  </si>
  <si>
    <t>075/2019</t>
  </si>
  <si>
    <t>Rosângela Bergamasco</t>
  </si>
  <si>
    <t>CP 10/2018 Universidade de Victoria</t>
  </si>
  <si>
    <t>Estudo de processos avançados não convencionais para tratamento de efluente
de indústria de papel e celulose para fins de reuso</t>
  </si>
  <si>
    <t>Greice da Silva Castela</t>
  </si>
  <si>
    <t>CP 13/2018 - Programa de Bolsas de Pós-Doutorado</t>
  </si>
  <si>
    <t>Programas e aplicativos para criação de Objetos Digitais de
Ensino-Aprendizagem: do mapeamento do que existe a possibilidades
pedagógicas em aulas de Espanhol como Língua Estrangeira</t>
  </si>
  <si>
    <t>Andressa Novatski</t>
  </si>
  <si>
    <t>Obtenção, caracterização e avaliação in vitro de nanocápsulas poliméricas
contendo terra rara e resveratrol para diagnóstico e tratamento do melanoma</t>
  </si>
  <si>
    <t>055/2019</t>
  </si>
  <si>
    <t>Deise Cristina de Lima Picanço</t>
  </si>
  <si>
    <t xml:space="preserve">A DIVERSIDADE LINGUISTICA E CULTURAL NOS LIVROS DIDÁTICOS DE
LINGUA PUBLICADOS POR EDITORAS ESPANHOLAS: UM ESTUDO
COMPARATIVO ENTRE ESPANHA, BRASIL, ARGENTINA E MÉXICO
</t>
  </si>
  <si>
    <t>065/2019</t>
  </si>
  <si>
    <t xml:space="preserve">Vanessa Aparecida Marcolino Pittarelli
</t>
  </si>
  <si>
    <t>Produção de oligossacarídeos com função prebiótica para utilização em leite
fermentado de arroz</t>
  </si>
  <si>
    <t>Jani Alves da Silva Moreira</t>
  </si>
  <si>
    <t>FINANCIAMENTO E GESTÃO DA EDUCAÇÃO BÁSICA (2016-2018): Uma
política sob a lógica do fazer “mais com menos” recurso</t>
  </si>
  <si>
    <t>085/2019</t>
  </si>
  <si>
    <t>Ademar Avelar de Almeida Júnior</t>
  </si>
  <si>
    <t>Relação entre as modificações na prática de atividades físicas e as modificações
em variáveis cardiovasculares, morfológicas e metabólicas, após 12 meses de
acompanhamento</t>
  </si>
  <si>
    <t>090/2019</t>
  </si>
  <si>
    <t>Vladimir Pavan Margarido</t>
  </si>
  <si>
    <t xml:space="preserve">CHAMADA PARA APRESENTAÇÃO DE PROPOSTAS PARA SELEÇÃO DE SUPERVISOR DE ESTÁGIO DE PÓS-DOUTORADO NO ÂMBITO DA UNIOESTE </t>
  </si>
  <si>
    <t>41134</t>
  </si>
  <si>
    <t>41136</t>
  </si>
  <si>
    <t>41137</t>
  </si>
  <si>
    <t>41139</t>
  </si>
  <si>
    <t>41140</t>
  </si>
  <si>
    <t>41141</t>
  </si>
  <si>
    <t>41143</t>
  </si>
  <si>
    <t>41144</t>
  </si>
  <si>
    <t>41146</t>
  </si>
  <si>
    <t>41147</t>
  </si>
  <si>
    <t>41149</t>
  </si>
  <si>
    <t>41153</t>
  </si>
  <si>
    <t>41157</t>
  </si>
  <si>
    <t>41158</t>
  </si>
  <si>
    <t>41160</t>
  </si>
  <si>
    <t>41162</t>
  </si>
  <si>
    <t>41164</t>
  </si>
  <si>
    <t>41170</t>
  </si>
  <si>
    <t>41171</t>
  </si>
  <si>
    <t>41172</t>
  </si>
  <si>
    <t>41173</t>
  </si>
  <si>
    <t>41175</t>
  </si>
  <si>
    <t>Status</t>
  </si>
  <si>
    <t>Vigente</t>
  </si>
  <si>
    <t>095/2019</t>
  </si>
  <si>
    <t>Aparecida Feola Sella</t>
  </si>
  <si>
    <t xml:space="preserve">CP 23/2018 Programa de Apoio a Publicações Científicas – Fortalecimento de
Editoras
</t>
  </si>
  <si>
    <t>Apoio à consolidação da Editora da Unioeste - Edunioeste</t>
  </si>
  <si>
    <t>096/2019</t>
  </si>
  <si>
    <t>Andrea Ciacchi</t>
  </si>
  <si>
    <t>Apoio à Editora Universitária da UNILA</t>
  </si>
  <si>
    <t>097/2019</t>
  </si>
  <si>
    <t>UENP</t>
  </si>
  <si>
    <t>Thiago Alves Valente</t>
  </si>
  <si>
    <t>Editora UENP: divulgação científica e desenvolvimento regional</t>
  </si>
  <si>
    <t>098/2019</t>
  </si>
  <si>
    <t>Denise Gabriel Witzel</t>
  </si>
  <si>
    <t xml:space="preserve">Editora UNICENTRO
</t>
  </si>
  <si>
    <t>099/2019</t>
  </si>
  <si>
    <t>Beatriz Gomes Nadal</t>
  </si>
  <si>
    <t>Fortalecimento da Editora UEPG</t>
  </si>
  <si>
    <t>100/2019</t>
  </si>
  <si>
    <t>IAPAR</t>
  </si>
  <si>
    <t>Luciano Grillo Gil</t>
  </si>
  <si>
    <t>Fortalecimento do Comitê Editorial do Instituto Agronômico do Paraná IAPAR</t>
  </si>
  <si>
    <t>101/2019</t>
  </si>
  <si>
    <t>Luiz Carlos Migliozzi Ferreira de Mello</t>
  </si>
  <si>
    <t>O Processo da Transmutação dos Efeitos de Sentido: ruptura e continuidade</t>
  </si>
  <si>
    <t>102/2019</t>
  </si>
  <si>
    <t>Márcio Roberto do Prado</t>
  </si>
  <si>
    <t>Fortalecimento da Editora da Universidade Estadual de Maringá (Eduem)</t>
  </si>
  <si>
    <t>103/2019</t>
  </si>
  <si>
    <t>Suzana Pinguello Morgado</t>
  </si>
  <si>
    <t>Fortalecimento à Editora Fecilcam</t>
  </si>
  <si>
    <t>104/2019</t>
  </si>
  <si>
    <t>TECPAR</t>
  </si>
  <si>
    <t>Rogério Moreira de Oliveira</t>
  </si>
  <si>
    <t>Editoração do Brazilian Archives of Biology and Technology</t>
  </si>
  <si>
    <t>105/2019</t>
  </si>
  <si>
    <t>FUNDETEC</t>
  </si>
  <si>
    <t>Carlos Alberto Schulze</t>
  </si>
  <si>
    <t xml:space="preserve">ASSOCIAÇÕES OU SOCIEDADES TÉCNICO-CIENTÍFICAS E INSTITUTOS
DE PESQUISA
</t>
  </si>
  <si>
    <t>106/2019</t>
  </si>
  <si>
    <t xml:space="preserve">Gisele Miyoko Onuki
</t>
  </si>
  <si>
    <t>1° Seminário Internacional Zicosur Universitário 2019 – Energias Renováveis e
29° Encontro de Reitores da Rede Zicosur Universitário</t>
  </si>
  <si>
    <t>107/2019</t>
  </si>
  <si>
    <t>Talita Secorun dos Santos</t>
  </si>
  <si>
    <t xml:space="preserve">XIII Fórum Estadual das Licenciaturas das Matemática - FELIMAT
</t>
  </si>
  <si>
    <t>108/2019</t>
  </si>
  <si>
    <t>Cássia Kely Favoretto Costa</t>
  </si>
  <si>
    <t>XXII Encontro de Economia da Região Sul</t>
  </si>
  <si>
    <t>109/2019</t>
  </si>
  <si>
    <t>110/2019</t>
  </si>
  <si>
    <t>Afonso Figueiredo Filho</t>
  </si>
  <si>
    <t>Cooperação Internacional para a conservação e uso do gênero Araucaria</t>
  </si>
  <si>
    <t>111/2019</t>
  </si>
  <si>
    <t>Ailson Augusto Loper</t>
  </si>
  <si>
    <t>XXV CONGRESSO MUNDIAL DA UNIÃO INTERNACIONAL DAS
ORGANIZAÇÕES DE PESQUISA FLORESTAL – IUFRO2019</t>
  </si>
  <si>
    <t>044/2019</t>
  </si>
  <si>
    <t>Anderson Luis Szejka</t>
  </si>
  <si>
    <t>Transformação Digital - Workshop Técnico e Científico em IoT: Casos Práticos</t>
  </si>
  <si>
    <t xml:space="preserve">Taisa Pinetti Passoni
</t>
  </si>
  <si>
    <t>IXI Encontro de Professores de Línguas Estrangeiras (EPLE): Questões de
ensino e aprendizagem de Línguas Adicionais</t>
  </si>
  <si>
    <t>112/2019</t>
  </si>
  <si>
    <t>Sandra Lucinei Balbo</t>
  </si>
  <si>
    <t xml:space="preserve">Avaliação de marcadores inflamatórios hipotalâmicos e função das células β
pancreáticas em ratos obesos submetidos à cirurgia bariátrica ou à vagotomia
</t>
  </si>
  <si>
    <t>113/2019</t>
  </si>
  <si>
    <t>114/2019</t>
  </si>
  <si>
    <t>Marcos Augusto Alves da Silva</t>
  </si>
  <si>
    <t>Bolsa de Pós-Doutorado em Ciência Jurídica</t>
  </si>
  <si>
    <t>José Aécio Gomes de Sousa</t>
  </si>
  <si>
    <t xml:space="preserve"> Desenvolvimento sustentável no contexto da industria metal mecânica</t>
  </si>
  <si>
    <t>Joviles Vitório Trevisol</t>
  </si>
  <si>
    <t>Fortalecimento dos programas de pós-Graduação da Universidade Federal da
Fronteira Sul através da aquisição e manutenção de equipamentos para o
desenvolvimento da pesquisa científica</t>
  </si>
  <si>
    <t>115/2019</t>
  </si>
  <si>
    <t>ICC</t>
  </si>
  <si>
    <t>Lysangela Alves</t>
  </si>
  <si>
    <t>PROGRAMA DE BOLSAS DE PÓS – DOUTORADO Instituto Carlos Chagas</t>
  </si>
  <si>
    <t>048/2019*</t>
  </si>
  <si>
    <t>UNILIVRE</t>
  </si>
  <si>
    <t>Eduardo Baptista</t>
  </si>
  <si>
    <t>CYBERSEC 2019 - Fórum Internacional de Cyber Security</t>
  </si>
  <si>
    <t>SPC</t>
  </si>
  <si>
    <t>João Vicente Vitola</t>
  </si>
  <si>
    <t>International Cardiology Meeting - 46º Congresso Paranaense de Cardiologia</t>
  </si>
  <si>
    <t>CEPEP</t>
  </si>
  <si>
    <t>Mara Albonei Dudeque Pianovski</t>
  </si>
  <si>
    <t>3a. Jornada de Oncologia Pediátrica do Hospital Erasto Gaertner e 1° Encontro
do Grupo Cooperativo de Tumores Endócrinos na Infância e Adolescência, da
Sociedade Brasileira de Oncologia Pediátrica</t>
  </si>
  <si>
    <t>INSTITUTO PRO-RENAL</t>
  </si>
  <si>
    <t xml:space="preserve">Anelise Marcolin
</t>
  </si>
  <si>
    <t>Ciências da Saúde</t>
  </si>
  <si>
    <t xml:space="preserve"> 3º Jornada Multiprofissional de Cuidado Integrado ao Paciente Renal Crônico |
Título perspectivas para o Futuro </t>
  </si>
  <si>
    <t>REDE - PARANÁ METROLOGIA</t>
  </si>
  <si>
    <t>Celso Romero Kloss</t>
  </si>
  <si>
    <t>6ª Conferência Internacional de Energias Inteligentes – Smart Energy</t>
  </si>
  <si>
    <t>053/2019</t>
  </si>
  <si>
    <t>SUDOTEC</t>
  </si>
  <si>
    <t>Marinete Alves Siqueira Camilo</t>
  </si>
  <si>
    <t>V - CONFERÊNCIA TECNOLÓGICA DO SUDOESTE DO PARANÁ - HUB</t>
  </si>
  <si>
    <t>INESCO</t>
  </si>
  <si>
    <t>João José Batista de Campos</t>
  </si>
  <si>
    <t>5a MOSTRA PARANAENSE DE PESQUISAS EM SAÚDE e 4º Prêmio INOVA</t>
  </si>
  <si>
    <t>116/2019</t>
  </si>
  <si>
    <t>Marcelino Luiz Gimenes</t>
  </si>
  <si>
    <t xml:space="preserve">CP 24/2018 PROGRAMA DE AUXÍLIO À INTERNACIONALIZAÇÃO DOS
PROGRAMAS DE PÓS-GRADUAÇÃO STRICTO SENSU ACADÊMICO NOTAS
6 E 7 </t>
  </si>
  <si>
    <t>internacionalização do Programa de Pós-graduação em Engenharia Química da
UEM</t>
  </si>
  <si>
    <t>117/2019</t>
  </si>
  <si>
    <t>Ricardo Souza Vasconcellos</t>
  </si>
  <si>
    <t>FORTALECIMENTO DA INTERNACIONALIZAÇÃO DO PROGRAMA DE
PÓS-GRADUAÇÃO EM ZOOTECNIA DA UNIVERSIDADE ESTADUAL DE
MARINGÁ</t>
  </si>
  <si>
    <t>118/2019</t>
  </si>
  <si>
    <t>Eduardo Radovanovic</t>
  </si>
  <si>
    <t xml:space="preserve">Internacionalização do Programa de Pós Graduação em Química da UEM </t>
  </si>
  <si>
    <t>119/2019</t>
  </si>
  <si>
    <t>Roger Paulo Mormu</t>
  </si>
  <si>
    <t>Mobilidade discente: Elevando a produtividade e a qualidade das pesquisas</t>
  </si>
  <si>
    <t>120/2019</t>
  </si>
  <si>
    <t>Dauri José Tessmann</t>
  </si>
  <si>
    <t xml:space="preserve">Consolidação da internacionalização do Programa de Pós-Graduação em
Agronomia da Universidade Estadual de Maringá
</t>
  </si>
  <si>
    <t>121/2019</t>
  </si>
  <si>
    <t>Wander Rogério Pavanelli</t>
  </si>
  <si>
    <t>Ampliação e consolidação das ações de internacionalização do Programa de
Pós-graduação em Patologia Experimental/Universidade Estadual de Londrina.</t>
  </si>
  <si>
    <t>122/2019</t>
  </si>
  <si>
    <t>Ana Paula Bracarense</t>
  </si>
  <si>
    <t xml:space="preserve"> PROGRAMA DE AUXÍLIO À INTERNACIONALIZAÇÃO DOS PROGRAMAS DE
PÓS-GRADUAÇÃO STRICTO SENSU ACADÊMICO NOTAS 6 E 7 </t>
  </si>
  <si>
    <t>123/2019</t>
  </si>
  <si>
    <t xml:space="preserve">Angela Marta Pereira das Dores Savioli
</t>
  </si>
  <si>
    <t>Ensino de Ciências e Educação Matemática</t>
  </si>
  <si>
    <t>André Parmo Folloni</t>
  </si>
  <si>
    <t xml:space="preserve">Projeto de fortalecimento da internacionalização do Programa de Pós-Graduação
em Direito da PUCPR
</t>
  </si>
  <si>
    <t>Fred Lacerda Amorim</t>
  </si>
  <si>
    <t>Ampliação dos Projetos de Internacionalização do PPGEM da PUCPR</t>
  </si>
  <si>
    <t>124/2019</t>
  </si>
  <si>
    <t>Programa de Bolsas de Pós-Doutorado na UNICENTRO</t>
  </si>
  <si>
    <t>125/2019</t>
  </si>
  <si>
    <t>Julio Florez Lopez</t>
  </si>
  <si>
    <t>CP 21/2018 PTI</t>
  </si>
  <si>
    <t>FORMULAÇÃO TERMODINÂMICA DO ACOPLAMENTO
CORROSÃO-FISSURAÇÃO EM ESTRUTURAS DE CONCRETO ARMADO</t>
  </si>
  <si>
    <t>126/2019</t>
  </si>
  <si>
    <t>Oswaldo Hideo Ando Junior</t>
  </si>
  <si>
    <t>DESENVOLVIMENTO DE UMA ESTRATÉGIA DE CONTROLE PARA
SUAVIZAÇÃO DA POTÊNCIA ATIVA DE UM SISTEMA FOTOVOLTAICO COM
ARMAZENAMENTO DE ENERGIA</t>
  </si>
  <si>
    <t>127/2019</t>
  </si>
  <si>
    <t>Desenvolvimento de catalisadores para reação de metanação: Uso de CO2
proveniente da purificação do biogás e de H2 renovável</t>
  </si>
  <si>
    <t>128/2019</t>
  </si>
  <si>
    <t>Marcelo Henrique Farias de Medeiros</t>
  </si>
  <si>
    <t>Eficiência de materiais de reparo para a calha do vertedouro: desgaste erosivo
hidráulico associado a influência de variação térmica</t>
  </si>
  <si>
    <t>129/2019</t>
  </si>
  <si>
    <t>Liliane Cristina Battirola</t>
  </si>
  <si>
    <t>Materiais porosos a base de nanocelulose para aplicação como cátodo em
baterias de sódio</t>
  </si>
  <si>
    <t>130/2019</t>
  </si>
  <si>
    <t>Jairo Calderari de Oliveira Junior</t>
  </si>
  <si>
    <t>Produtos de alteração dos diferentes litotipos basálticos do baixo Iguaçu, Paraná,
Brasil.</t>
  </si>
  <si>
    <t>Andreia Gerniski Macedo</t>
  </si>
  <si>
    <t>Monitoraçao da estabilidade de células solares orgânicas para geração de
energia limpa e renovável</t>
  </si>
  <si>
    <t>Breno Viotto Pedroso</t>
  </si>
  <si>
    <t xml:space="preserve">Jean-François Gravier: uma leitura de sua obra a partir da evolução do meio
técnico e da reorganização espacial
</t>
  </si>
  <si>
    <t>41.415</t>
  </si>
  <si>
    <t>41.413</t>
  </si>
  <si>
    <t>41.431</t>
  </si>
  <si>
    <t>41.671</t>
  </si>
  <si>
    <t>41.236</t>
  </si>
  <si>
    <t>41.249</t>
  </si>
  <si>
    <t>41.435</t>
  </si>
  <si>
    <t>41.240</t>
  </si>
  <si>
    <t>131/2019</t>
  </si>
  <si>
    <t>15.747.294-1</t>
  </si>
  <si>
    <t>Rafael Rodrigues</t>
  </si>
  <si>
    <t>Multidisciplinar</t>
  </si>
  <si>
    <t xml:space="preserve">Projeto Estratégico - Instalação do Cluster de Inovação em Nanotecnologia do Paraná
</t>
  </si>
  <si>
    <t>41.442</t>
  </si>
  <si>
    <t>41.441</t>
  </si>
  <si>
    <t>41.242</t>
  </si>
  <si>
    <t>41.246</t>
  </si>
  <si>
    <t>41.670</t>
  </si>
  <si>
    <t>41.232</t>
  </si>
  <si>
    <t>08/04/2019*</t>
  </si>
  <si>
    <t>41.439</t>
  </si>
  <si>
    <t>41.565</t>
  </si>
  <si>
    <t>41.576</t>
  </si>
  <si>
    <t>41.394</t>
  </si>
  <si>
    <t>41.176</t>
  </si>
  <si>
    <t>41.376</t>
  </si>
  <si>
    <t>41.264</t>
  </si>
  <si>
    <t>41.177</t>
  </si>
  <si>
    <t>41.260</t>
  </si>
  <si>
    <t>41.549</t>
  </si>
  <si>
    <t>41.571</t>
  </si>
  <si>
    <t>41.548</t>
  </si>
  <si>
    <t>41.430</t>
  </si>
  <si>
    <t>41.244</t>
  </si>
  <si>
    <t>41.259</t>
  </si>
  <si>
    <t>41088</t>
  </si>
  <si>
    <t>41129</t>
  </si>
  <si>
    <t>08/07/2020*</t>
  </si>
  <si>
    <t>41.574</t>
  </si>
  <si>
    <t>41.339</t>
  </si>
  <si>
    <t>41.667</t>
  </si>
  <si>
    <t>41.665</t>
  </si>
  <si>
    <t>41.185</t>
  </si>
  <si>
    <t>41106</t>
  </si>
  <si>
    <t>41.178</t>
  </si>
  <si>
    <t>41.254</t>
  </si>
  <si>
    <t>41.572</t>
  </si>
  <si>
    <t>41.575</t>
  </si>
  <si>
    <t>41.577</t>
  </si>
  <si>
    <t>41.187</t>
  </si>
  <si>
    <t>41.186</t>
  </si>
  <si>
    <t>41.184</t>
  </si>
  <si>
    <t>41.180</t>
  </si>
  <si>
    <t>41.551</t>
  </si>
  <si>
    <t>41.550</t>
  </si>
  <si>
    <t>41.552</t>
  </si>
  <si>
    <t>41.558</t>
  </si>
  <si>
    <t>41.682*</t>
  </si>
  <si>
    <t>41.680*</t>
  </si>
  <si>
    <t>41.325</t>
  </si>
  <si>
    <t>41.324</t>
  </si>
  <si>
    <t>41.429</t>
  </si>
  <si>
    <t>41.365</t>
  </si>
  <si>
    <t>41.321</t>
  </si>
  <si>
    <t>41.364</t>
  </si>
  <si>
    <t>41.363</t>
  </si>
  <si>
    <t>41.320</t>
  </si>
  <si>
    <t>41.319</t>
  </si>
  <si>
    <t>41.315</t>
  </si>
  <si>
    <t>41.377</t>
  </si>
  <si>
    <t>41.312</t>
  </si>
  <si>
    <t>41.311</t>
  </si>
  <si>
    <t>41.378</t>
  </si>
  <si>
    <t>41.305</t>
  </si>
  <si>
    <t>41.304</t>
  </si>
  <si>
    <t>41.383</t>
  </si>
  <si>
    <t>41.302</t>
  </si>
  <si>
    <t>41.385</t>
  </si>
  <si>
    <t>41.296</t>
  </si>
  <si>
    <t>41.707</t>
  </si>
  <si>
    <t>41.387</t>
  </si>
  <si>
    <t>41.389</t>
  </si>
  <si>
    <t>41.390</t>
  </si>
  <si>
    <t>41.392</t>
  </si>
  <si>
    <t>41.414</t>
  </si>
  <si>
    <t>41.562</t>
  </si>
  <si>
    <t>41.649*</t>
  </si>
  <si>
    <t>41.648*</t>
  </si>
  <si>
    <t>132/2019</t>
  </si>
  <si>
    <t>Fabiana Regina Veloso</t>
  </si>
  <si>
    <t>XIX Seminário de Extensão da Unioeste - SEU</t>
  </si>
  <si>
    <t>133/2019</t>
  </si>
  <si>
    <t>134/2019</t>
  </si>
  <si>
    <t>135/2019</t>
  </si>
  <si>
    <t>136/2019</t>
  </si>
  <si>
    <t>137/2019</t>
  </si>
  <si>
    <t>138/2019</t>
  </si>
  <si>
    <t>139/2019</t>
  </si>
  <si>
    <t>140/2019</t>
  </si>
  <si>
    <t>Elaine Maria dos Santos</t>
  </si>
  <si>
    <t>CP 05/2019 EAEX</t>
  </si>
  <si>
    <t>XII Encontro Anual de Extensão da UNICENTRO</t>
  </si>
  <si>
    <t>Marcelo Bourscheid</t>
  </si>
  <si>
    <t>EAEX UNESPAR 2019</t>
  </si>
  <si>
    <t>Zilda Aparecida Freitas de Andrade</t>
  </si>
  <si>
    <t>II Encontro Anual de Extensão Universitária e VIII Seminário de Extensão da UEL - POR EXTENSO</t>
  </si>
  <si>
    <t>Clóris Regina Blanski Grden</t>
  </si>
  <si>
    <t>2º Encontro Anual de Extensão Universitária e 17º CONEX</t>
  </si>
  <si>
    <t>Rui Gonçalves Marques Elias</t>
  </si>
  <si>
    <t>II EAEX-UENP - II ENCONTRO ANUAL DE EXTENSÃO UNIVERSITÁRIA DA UENP</t>
  </si>
  <si>
    <t>Breno Ferraz de Oliveira</t>
  </si>
  <si>
    <t>Encontro Anual de Extensão Universitária - EAEX - 2019</t>
  </si>
  <si>
    <t xml:space="preserve">Lucinéia de Fátima Chasko Ribeiro </t>
  </si>
  <si>
    <t xml:space="preserve">Efeitos do alongamento nos tecidos muscular, ósseo e articular de ratas idosas </t>
  </si>
  <si>
    <t xml:space="preserve">UNIOESTE RONDON </t>
  </si>
  <si>
    <t>Marcio Antônio Both da Silva</t>
  </si>
  <si>
    <t>O agrário, o moderno e o Império: modernização da agricultura e propriedade no Brasil no século XIX (1860-1889)</t>
  </si>
  <si>
    <t>FAUEL/CNPSO</t>
  </si>
  <si>
    <t>Mariangela Hungria da Cunha</t>
  </si>
  <si>
    <t>PI 02/2017 - INCT</t>
  </si>
  <si>
    <t>Microorganismos Promotores do Crescimento de Plantas Visando à  Sustentabilidade Agrícola e à Responsabilidade Ambiental</t>
  </si>
  <si>
    <t>141/2019</t>
  </si>
  <si>
    <t>Solange Marta Franzói de Moraes</t>
  </si>
  <si>
    <t>Envolvimento da autofagia e inflamação no desenvolvimento da lipodistrofia e
complicações metabólicas associadas a terapia antirretroviral</t>
  </si>
  <si>
    <t>42105</t>
  </si>
  <si>
    <t>142/2019</t>
  </si>
  <si>
    <t xml:space="preserve">Maria Lúcia Bonfleur </t>
  </si>
  <si>
    <t>CP 04/2019 EAIC &amp; EAITI</t>
  </si>
  <si>
    <t xml:space="preserve">5º Encontro Anual de Iniciação Científica, Tecnológica e Inovação da UNIOESTE </t>
  </si>
  <si>
    <t>143/2019</t>
  </si>
  <si>
    <t>Rodrigo Rodrigues Matiello</t>
  </si>
  <si>
    <t>Realização do XXVIII EAIC da UEPG e Participação do 9º EAITI -2019</t>
  </si>
  <si>
    <t>144/2019</t>
  </si>
  <si>
    <t>Luciano Farinha Watzlawick</t>
  </si>
  <si>
    <t>Organização e realização do 28º encontro anual de Iniciação Científica (EAIC-2019)  e no 9º encontro anual de Iniciação Tecnológica e Inovação (EAITI-2019) na UNICENTRO</t>
  </si>
  <si>
    <t>145/2019</t>
  </si>
  <si>
    <t>Encontro Anual de Iniciação Científica da UENP</t>
  </si>
  <si>
    <t>146/2019</t>
  </si>
  <si>
    <t>Adriana Beloti</t>
  </si>
  <si>
    <t>V EAIC Unespar</t>
  </si>
  <si>
    <t>147/2019</t>
  </si>
  <si>
    <t>Adriana Lourenço Soares</t>
  </si>
  <si>
    <t>XXVIII Encontro Anual de Iniciação Científica da UEL e Participação no IX EAITI</t>
  </si>
  <si>
    <t>148/2019</t>
  </si>
  <si>
    <t>Clóves Cabreira Jobim</t>
  </si>
  <si>
    <t xml:space="preserve">28º Encontro Anual de Iniciação Científica, 8º EAIC JR e 9º EAITI </t>
  </si>
  <si>
    <t>Ciência da Computação</t>
  </si>
  <si>
    <t xml:space="preserve">Ciência da Computação </t>
  </si>
  <si>
    <t>Ciências Biologicas</t>
  </si>
  <si>
    <t xml:space="preserve">Ciências Biologicas </t>
  </si>
  <si>
    <t xml:space="preserve">Ciências da Saúde </t>
  </si>
  <si>
    <t>Ciências Humanas</t>
  </si>
  <si>
    <t xml:space="preserve">Ciências Sociais Aplicadas </t>
  </si>
  <si>
    <t xml:space="preserve">Engenharias </t>
  </si>
  <si>
    <t xml:space="preserve">Engenharias
</t>
  </si>
  <si>
    <t xml:space="preserve">Física </t>
  </si>
  <si>
    <t xml:space="preserve">GeoCiências </t>
  </si>
  <si>
    <t xml:space="preserve">Lingüística, Letras e Artes </t>
  </si>
  <si>
    <t xml:space="preserve">Matemática </t>
  </si>
  <si>
    <t xml:space="preserve">Estatística </t>
  </si>
  <si>
    <t xml:space="preserve">Química </t>
  </si>
  <si>
    <t>Jaiesa Zych Nadolny</t>
  </si>
  <si>
    <t xml:space="preserve">Multidisciplinar </t>
  </si>
  <si>
    <t>Programa de Iniciação Científica e Tecnológica no TECPAR</t>
  </si>
  <si>
    <t>150/2019</t>
  </si>
  <si>
    <t xml:space="preserve">Daniela Parada Pavoni </t>
  </si>
  <si>
    <t>Programa Institucional de Bolsas de Iniciação Científicia do Instituto Carlos Chagas - Fiocruz/PR</t>
  </si>
  <si>
    <t>151/2019</t>
  </si>
  <si>
    <t xml:space="preserve">Adriana Beloti </t>
  </si>
  <si>
    <t>PIBIC &amp; PIBIT Unespar</t>
  </si>
  <si>
    <t>152/2019</t>
  </si>
  <si>
    <t>Luiz Fernando Cotica</t>
  </si>
  <si>
    <t>Programa de Bolsas de Iniciação Científica e Iniciação em Desenvolvimento Tecnológico e Inovação - PIBIC &amp; PIBIT 2019</t>
  </si>
  <si>
    <t>153/2019</t>
  </si>
  <si>
    <t xml:space="preserve">Rodrigo Rodrigues Matiello </t>
  </si>
  <si>
    <t>Programa de Bolsas de Iniciação Científica e Iniciação em Desenvolvimento Tecnológico e Inovação - UEPG -  2019</t>
  </si>
  <si>
    <t>154/2019</t>
  </si>
  <si>
    <t>Ana Paula Franco Nobile Brandileone</t>
  </si>
  <si>
    <t xml:space="preserve">Programa de Bolsas de Iniciação Científica e Iniciação em Desenvolvimento Tecnológico e Inovação da UENP </t>
  </si>
  <si>
    <t>155/2019</t>
  </si>
  <si>
    <t>PIBIC/PIBIT UEL2019-2020</t>
  </si>
  <si>
    <t>156/2019</t>
  </si>
  <si>
    <t xml:space="preserve">UNIOESTE REITORIA </t>
  </si>
  <si>
    <t>Ricardo Vianna Nunes</t>
  </si>
  <si>
    <t>Programas PIBIC &amp; PIBIT da UNIOESTE 2019</t>
  </si>
  <si>
    <t>157/2019</t>
  </si>
  <si>
    <t>Programa de Bolsas de Iniciação Científica e Iniciação em Desenvolvimento Tecnológico e Inovação da UNICENTRO</t>
  </si>
  <si>
    <t>159/2019</t>
  </si>
  <si>
    <t>Programa Institucional de Apoio a Inclusão Social, pesquisa e extensão universitária - 2019</t>
  </si>
  <si>
    <t>160/2019</t>
  </si>
  <si>
    <t>Inclusão Social UEL 2019-2020</t>
  </si>
  <si>
    <t>161/2019</t>
  </si>
  <si>
    <t>Programa de Ações Afirmativas e Inclusão Social Da UNIOESTE 2019</t>
  </si>
  <si>
    <t>162/2019</t>
  </si>
  <si>
    <t>163/2019</t>
  </si>
  <si>
    <t xml:space="preserve">TC </t>
  </si>
  <si>
    <t>Laize Márcia Porto Alegre</t>
  </si>
  <si>
    <t>158/2019</t>
  </si>
  <si>
    <t>UNESPAR - CAMPO MOURÃO</t>
  </si>
  <si>
    <t>168/2019</t>
  </si>
  <si>
    <t>Thelma Elita Colanzi Lopes</t>
  </si>
  <si>
    <t>Ciências da Computação</t>
  </si>
  <si>
    <t xml:space="preserve">Otimização Multiobjetivo de Arquitetura de Software Orientada a Microsserviços </t>
  </si>
  <si>
    <t>HPP</t>
  </si>
  <si>
    <t>Rosiane Guetter Mello</t>
  </si>
  <si>
    <t>PIBIC-FPP</t>
  </si>
  <si>
    <t>164/2019</t>
  </si>
  <si>
    <t>Cristiana Satiê de Oliveira Pátaro</t>
  </si>
  <si>
    <t>Ciencias humanas &gt;&gt; Educação</t>
  </si>
  <si>
    <t xml:space="preserve">Trabalho, ética e valores nos projetos de vida de jovens universitárias </t>
  </si>
  <si>
    <t>165/2019</t>
  </si>
  <si>
    <t>Milena Kanashiro</t>
  </si>
  <si>
    <t>Ciencias sociais aplicadas</t>
  </si>
  <si>
    <t>Qual a melhor estratégia de mensuração do uso misto do solo para a análise de
caminhabilidade nas cidades brasileiras?</t>
  </si>
  <si>
    <t>166/2019</t>
  </si>
  <si>
    <t>Paula Chuproski Saldan</t>
  </si>
  <si>
    <t>Programa Institucional de Apoio a Inclusão Social em Pesquisa e Extensão - UNICENTRO -  2019/2020</t>
  </si>
  <si>
    <t>167/2019</t>
  </si>
  <si>
    <t>Larissa Liz Odreski Ramina</t>
  </si>
  <si>
    <t>Iniciação Científica e Iniciação em Desenvolvimento Tecnológico e Inovaçã 2019/2020</t>
  </si>
  <si>
    <t>169/2019</t>
  </si>
  <si>
    <t>Paulo Vinicius Baptista da Silva</t>
  </si>
  <si>
    <t xml:space="preserve">Programa Institucional de Apoio a Inclusão Social, Pesquisa e Extensão Universitária UFPR </t>
  </si>
  <si>
    <t>170/2019</t>
  </si>
  <si>
    <t xml:space="preserve">Gutemberg Ribeiro </t>
  </si>
  <si>
    <t xml:space="preserve">Programa Institucional de Apoio à Inclusão Social, Pesquisa, Inovação e Extensão do IFPR - modalidade graduação </t>
  </si>
  <si>
    <t xml:space="preserve">171/2019 </t>
  </si>
  <si>
    <t>Carolina Maria Gaspar de Oliveira</t>
  </si>
  <si>
    <t>FA _ IAPAR_PIBIC&amp;PIBIT_2019_20</t>
  </si>
  <si>
    <t>172/2019</t>
  </si>
  <si>
    <t>Tatiana Oliveira Couto Silva</t>
  </si>
  <si>
    <t>Programa de Bolsas de Iniciação Científica e Iniciação em Desenvolvimento Tecnológico e Inovação do IFPR</t>
  </si>
  <si>
    <t xml:space="preserve">Charlie Antoni Miquelin </t>
  </si>
  <si>
    <t>Programa Institucional de Bolsas de Iniciação Científicia e em desenovlvimento tecnológico e inovação - 2019/2020</t>
  </si>
  <si>
    <t xml:space="preserve">Ludhiana Ethel de Matos </t>
  </si>
  <si>
    <t>Programa Institucional de Bolsas de Iniciação Científica – PIBIC/FA-UniCesumar</t>
  </si>
  <si>
    <t xml:space="preserve">Evellyn Claudia </t>
  </si>
  <si>
    <t xml:space="preserve">Programa Institucional de Bolsas de Iniciação Científicia e em desenovlvimento tecnológico e inovação da Unipar em parceria com a Fundação Araucária </t>
  </si>
  <si>
    <t xml:space="preserve">Fernando Pereira dos Santos </t>
  </si>
  <si>
    <t>Bolsas PIBIC 2019</t>
  </si>
  <si>
    <t xml:space="preserve">063/2019 </t>
  </si>
  <si>
    <t>Cleybe Hiole Vieira</t>
  </si>
  <si>
    <t>A inclusão social de jovens na área de pesquisa</t>
  </si>
  <si>
    <t xml:space="preserve">A iniciação do jovem pesquisador: pesquisa na graduação </t>
  </si>
  <si>
    <t>CP 01/2019 PIBIC &amp; PIBIT</t>
  </si>
  <si>
    <t>CP 02/2019 PIBIS</t>
  </si>
  <si>
    <t>IFL / UNIFIL</t>
  </si>
  <si>
    <t>173/2019</t>
  </si>
  <si>
    <t>Marcio de Sousa Goes</t>
  </si>
  <si>
    <t>Programa Institucional de Iniciação Científica - PIBIC &amp; PIBIT Unila</t>
  </si>
  <si>
    <t>Pedro José Steiner Neto</t>
  </si>
  <si>
    <t xml:space="preserve"> Programa Institucional de Iniciação Científica e Tecnológica do Centro de Pesquisa da Universidade Positivo</t>
  </si>
  <si>
    <t xml:space="preserve">CP 15/2017 PROGRAMA DE BOLSAS DE PRODUTIVIDADE </t>
  </si>
  <si>
    <t xml:space="preserve">CP 25/2018 ORGANIZAÇÃO DE EVENTOS </t>
  </si>
  <si>
    <t>Rodrigo Eduardo Catai</t>
  </si>
  <si>
    <t>Engenharias
 Química » Ciências Exatas e da Terra
Engenharias » Engenharia de Materiais e Metalúrgica</t>
  </si>
  <si>
    <t xml:space="preserve">Melhoria da infraestrutura dos Laboratórios Multiusuários dos Programas de
Pós-Graduação da UTFPR
</t>
  </si>
  <si>
    <t>Pedro Jose Steiner Neto</t>
  </si>
  <si>
    <t xml:space="preserve">Ciências da Saúde
Ciências Sociais Aplicadas
Engenharias
</t>
  </si>
  <si>
    <t xml:space="preserve">Programa Pró-Equipamentos do Centro de Pesquisa da Universidade Positivo
(CPUP)
</t>
  </si>
  <si>
    <t>Vanessa Santos Sotomaior</t>
  </si>
  <si>
    <t>Ciências Exatas e da Terra
Ciências da Saúde</t>
  </si>
  <si>
    <t>Aprimoramento da infraestrutura de pesquisa – Programa Pró-Equipamentos
PUCPR</t>
  </si>
  <si>
    <t xml:space="preserve">José Eduardo Gonçalves
</t>
  </si>
  <si>
    <t>Química</t>
  </si>
  <si>
    <t>ESPECTROFOTÔMETRO DE ABSORÇÃO ATÔMICA COMO SUPORTE A
ANÁLISES DESENVOLVIDAS NOS LABORATÓRIOS MULTIUSUÁRIO DE
ANÁLISE AMBIENTAL, ALIMENTOS E SOLO PARA PROJETOS DE
DISSERTAÇÃO DE MESTRADO E INICIAÇÃO CIENTÍFICA</t>
  </si>
  <si>
    <t>Evellyn Claudia Wietzikoski Lovato</t>
  </si>
  <si>
    <t>Ciências Agrárias » Medicina Veterinária
Ciências da Saúde » Farmácia
Ciências Biologicas » Bioquímica</t>
  </si>
  <si>
    <t>Programa Pró-Equipamentos da Universidade Paranaense em Parceria com a
Fundação Araucária</t>
  </si>
  <si>
    <t>Marcelo Pillonetto</t>
  </si>
  <si>
    <t>Ciências da Saúde » Medicina » Saúde Materno-Infantil » Saúde Coletiva » Saúde Publica » Farmácia</t>
  </si>
  <si>
    <t>SMART-EP - Um Sistema de Inteligência Artificial para fortalecer a prescrição de
antimicrobianos em um Hospital Infantil</t>
  </si>
  <si>
    <t>Michele Marcos de Oliveira</t>
  </si>
  <si>
    <t xml:space="preserve">PUCPRESS - Programa de Apoio a Publicações Científicas </t>
  </si>
  <si>
    <t>Rafaela Scariot de Moraes</t>
  </si>
  <si>
    <t>Ciências da Saúde » Odontologia » Cirurgia Buco-Maxilo-Facial</t>
  </si>
  <si>
    <t xml:space="preserve">Avaliação da influência da qualidade de vida e de aspectos genéticos nas
desordens temporomandibulares em pacientes com deformidades dentofaciais
</t>
  </si>
  <si>
    <t>Jelson Roberto de Oliveira</t>
  </si>
  <si>
    <t>Ciências Humanas » Filosofia » Ética</t>
  </si>
  <si>
    <t>TECNOLOGIA, NIILISMO E AUTENTICIDADE DA VIDA NA FILOSOFIA DE
HANS JONAS</t>
  </si>
  <si>
    <t>Alex Vicentim Villas Boas</t>
  </si>
  <si>
    <t>Ciências Humanas » Teologia
Ciências Humanas » Filosofia » Epistemologia
Lingüística, Letras e Artes » Letras » Teoria Literária</t>
  </si>
  <si>
    <t>A Epistemologia Negativa de Michel de Certeau e a contribuição da Teologia nas
Ciências Humanas hoje</t>
  </si>
  <si>
    <t>Outros</t>
  </si>
  <si>
    <t>149/2019</t>
  </si>
  <si>
    <t>Ciências Biológicas</t>
  </si>
  <si>
    <t>Modernização e adequação do Parque de equipamentos para pesquisa e
desenvolvimento vinculada aos Programas de Pós-graduação da Fiocruz</t>
  </si>
  <si>
    <t>174/2019</t>
  </si>
  <si>
    <t>Benedito Prado Dias Filho</t>
  </si>
  <si>
    <t>PI 03/2019 Empresas Incubadas</t>
  </si>
  <si>
    <t>Produção de ativos conservantes naturais inovadores para a indústria de alimentos contendo isoflavonas livres e encapsuladas</t>
  </si>
  <si>
    <t>Marcos André Bechlin</t>
  </si>
  <si>
    <t>CP 26/2018 - SANEPAR</t>
  </si>
  <si>
    <t>Transformação de resíduos plásticos em materiais de carbono nanoestruturados aplicados a remoção de Fe e Mn</t>
  </si>
  <si>
    <t>Ilton José Baraldi</t>
  </si>
  <si>
    <t>Engenharias</t>
  </si>
  <si>
    <t xml:space="preserve">Remoção de Ferro e Manganês de água subterrâneas por absorventes comerciais </t>
  </si>
  <si>
    <t>175/2019</t>
  </si>
  <si>
    <t>Francisco Nogueira Calmon Sobral</t>
  </si>
  <si>
    <t>PÌ 04/2019 - UK Academies</t>
  </si>
  <si>
    <t>Advances in Interior Point Methods</t>
  </si>
  <si>
    <t>176/2019</t>
  </si>
  <si>
    <t>Antonio Marcos Batista</t>
  </si>
  <si>
    <t>Synchronous behaviour in stochastic neuronal networks</t>
  </si>
  <si>
    <t>177/2019</t>
  </si>
  <si>
    <t>Jose Danilo Szezech Junior</t>
  </si>
  <si>
    <t>Física</t>
  </si>
  <si>
    <t>Characteristics of chimera states and applications</t>
  </si>
  <si>
    <t>178/2019</t>
  </si>
  <si>
    <t>Cloris  Porto Torquato</t>
  </si>
  <si>
    <t>Linguística, Letras e Artes</t>
  </si>
  <si>
    <t>Voice, aspiration and mobile digital literacy practices</t>
  </si>
  <si>
    <t>179/2019</t>
  </si>
  <si>
    <t>Gilson Cesar Nobre Franco</t>
  </si>
  <si>
    <r>
      <t xml:space="preserve">The effect topical application of rosuvastatin and dexamethasone in osteonecrosis of the jaw induced by bisphosphonate: an </t>
    </r>
    <r>
      <rPr>
        <i/>
        <sz val="9"/>
        <color theme="1"/>
        <rFont val="Arial Narrow"/>
        <family val="2"/>
      </rPr>
      <t>in vivo</t>
    </r>
    <r>
      <rPr>
        <sz val="9"/>
        <color theme="1"/>
        <rFont val="Arial Narrow"/>
        <family val="2"/>
      </rPr>
      <t xml:space="preserve"> study.</t>
    </r>
  </si>
  <si>
    <t>180/2019</t>
  </si>
  <si>
    <t>Ercilia Hitomi Hirota</t>
  </si>
  <si>
    <t>Ciências Sociais Aplicadas</t>
  </si>
  <si>
    <t>A Flexible Tool to Support Integrated Multidisciplinary Collaborative Building Design Decision-Making</t>
  </si>
  <si>
    <t>181/2019</t>
  </si>
  <si>
    <t>Pedro Paulo da Silva Ayrosa</t>
  </si>
  <si>
    <t>Engagement through AI-based Interactive Games: Neurocognitive training for children with learning difficulties</t>
  </si>
  <si>
    <t>182/2019</t>
  </si>
  <si>
    <t>Mauricio Vaz Lobo Bittencourt</t>
  </si>
  <si>
    <t xml:space="preserve">Non-Tariff Barriers and the Performace of Brazilian Agribusiness </t>
  </si>
  <si>
    <t>183/2019</t>
  </si>
  <si>
    <t>Alexandra Acco</t>
  </si>
  <si>
    <t xml:space="preserve">Northumbria University and Federal University of Paraná Cooperation: a Metabolomics Approach  </t>
  </si>
  <si>
    <t>184/2019</t>
  </si>
  <si>
    <t>Ana Sofia Clímaco Monteiro d’Oliveira</t>
  </si>
  <si>
    <t>Additive manufacturing Multilayer graded materials</t>
  </si>
  <si>
    <t>41826</t>
  </si>
  <si>
    <t>186/2019</t>
  </si>
  <si>
    <t>André Andrian Padial</t>
  </si>
  <si>
    <t>PI 05/2019 Programa de Cooperação Confap – Water JPI Joint Calls</t>
  </si>
  <si>
    <t>MadMacs - Desenvolvimento massivo de macrófitas aquáticas</t>
  </si>
  <si>
    <t>Jorge Alberto Martins</t>
  </si>
  <si>
    <t xml:space="preserve">Avaliação cientíica de abordagens integradas baseadas na natureza para o manejo sustentável dos recursos hídricos </t>
  </si>
  <si>
    <t>185/2019</t>
  </si>
  <si>
    <t>Norma Catarina Bueno</t>
  </si>
  <si>
    <t>Métodos de valoração dos recursos da biodiversidade baseados na
caracterização ambiental, espacial e comunidade de bioindicadores em rios
urbanos de captação, na região oeste do Paraná, Brasil</t>
  </si>
  <si>
    <t>187/2019</t>
  </si>
  <si>
    <t>Paulo Chuproski Saldan</t>
  </si>
  <si>
    <t>CP 03/2019 PIBEX</t>
  </si>
  <si>
    <t>Programa Institucional de Bolsas de Extensão Universitária na UNICENTRO 2019-2020</t>
  </si>
  <si>
    <t>188/2019</t>
  </si>
  <si>
    <t>Programa Institucional de Bolsas de Extensão Universitária - FA - Seti/Pibez UEM 2019</t>
  </si>
  <si>
    <t>189/2019</t>
  </si>
  <si>
    <t>Programa Institucional de Bolsa de Extensão Universitária - 2019</t>
  </si>
  <si>
    <t>190/2019</t>
  </si>
  <si>
    <t>Paulo Antonio Liboni Filho</t>
  </si>
  <si>
    <t>Programa PIBEZ/UEL - 2019/2020</t>
  </si>
  <si>
    <t>191/2019</t>
  </si>
  <si>
    <t>PIBEX UNESPAR 2019/2020</t>
  </si>
  <si>
    <t>192/2019</t>
  </si>
  <si>
    <t>Maria Virginia Filomena Cremasco</t>
  </si>
  <si>
    <t>Bolsas de Extensão UFPR-PIBEX/FA 2019/2020</t>
  </si>
  <si>
    <t>193/2019</t>
  </si>
  <si>
    <t>Monica Luiza Simião Pinto</t>
  </si>
  <si>
    <t>Programa Institucional de Bolsas de Extensão do IFPR - modalidade Graduação</t>
  </si>
  <si>
    <t>194/2019</t>
  </si>
  <si>
    <t>Claudia Roberta Brunnquell Sczepanski</t>
  </si>
  <si>
    <t>Programa Institucional de Bolsas de Iniciação a Extensão da UENP - PIBEX</t>
  </si>
  <si>
    <t>Programa de Apoio a Atividades de extensão Universitária - 2019</t>
  </si>
  <si>
    <t>Fernanda Pareira dos Santos</t>
  </si>
  <si>
    <t>Bolsas de Extensão - UniFil</t>
  </si>
  <si>
    <t>PIBEX - Faculdades Pequeno Príncipe</t>
  </si>
  <si>
    <t>195/2019</t>
  </si>
  <si>
    <t>Programa de Iniciação à Extensão da Unioeste</t>
  </si>
  <si>
    <t>Valdir Prigol</t>
  </si>
  <si>
    <t>Proposta ao Programa de Apoio a Publicações Científicas - Fortalecimento de Editoras - Editora UFFS</t>
  </si>
  <si>
    <t>196/2019</t>
  </si>
  <si>
    <t>Kelly Daiane Sossmeier</t>
  </si>
  <si>
    <t>Inovação, tecnologia e sustentabilidade na agenda da extensão universitária</t>
  </si>
  <si>
    <t>197/2019</t>
  </si>
  <si>
    <t>Aedes aegypti: estudo da variabilidade genética e análise de possíveis mutações kdr no gene que codifica os canais de sódio relacionados à resistência a inseticidas</t>
  </si>
  <si>
    <t>198/2019</t>
  </si>
  <si>
    <t>Sandro Xavier de Campos</t>
  </si>
  <si>
    <t>Pós-tratamento de efluente de reator anaeróbio utilizando filtração direta visando reuso</t>
  </si>
  <si>
    <t>199/2019</t>
  </si>
  <si>
    <t>Ana Sofia Clímaco Monteiro de Oliveira</t>
  </si>
  <si>
    <t>CP 06/2019 FA/Renault</t>
  </si>
  <si>
    <t>Matemática</t>
  </si>
  <si>
    <t>Cooperação FA/Renault/UFPR</t>
  </si>
  <si>
    <t>200/2019</t>
  </si>
  <si>
    <t>16.121.403-5</t>
  </si>
  <si>
    <t>Bill Jorge Costa</t>
  </si>
  <si>
    <t>PI 06/2019</t>
  </si>
  <si>
    <t>Implantação de sistema para avaliação do potencial metanogênico específico e energético se substratos orgânicos no TECPAR</t>
  </si>
  <si>
    <t>201/2019</t>
  </si>
  <si>
    <t>16.121.637-2</t>
  </si>
  <si>
    <t>Roberto Ferreira Artoni</t>
  </si>
  <si>
    <t>PI 07/2019</t>
  </si>
  <si>
    <t>Planejamento e implantação do laboratório de infraestrutura computacional para bioinformática do Paraná</t>
  </si>
  <si>
    <t>tc</t>
  </si>
  <si>
    <t>Maria Claudia Figueiredo Pereira Emer</t>
  </si>
  <si>
    <t>Programa de bolsas graduação, mestrado e doutorado UTFPR/Fundação Araucária/Renault 2019</t>
  </si>
  <si>
    <t>Roberto Zanetti Freire</t>
  </si>
  <si>
    <t>Desenvolvimento e aplicações de tecnologias inovadoras voltadas ao desenvolvimento da indústria automotiva</t>
  </si>
  <si>
    <t>FUNTEF PR / UFFS</t>
  </si>
  <si>
    <t>Clarissa Dalla Rosa</t>
  </si>
  <si>
    <t>Iniciação Científica e Tecnológica na UFFS</t>
  </si>
  <si>
    <t>Apoio a inclusão social, a pesquisa e a extensão universitária na UFFS</t>
  </si>
  <si>
    <t>PI 02/2019 Nanotecnologia</t>
  </si>
  <si>
    <t>Tipo</t>
  </si>
  <si>
    <t>Número</t>
  </si>
  <si>
    <t>Repasse</t>
  </si>
  <si>
    <t>Rescindido</t>
  </si>
  <si>
    <t>41825</t>
  </si>
  <si>
    <t>41824</t>
  </si>
  <si>
    <t>41821</t>
  </si>
  <si>
    <t>42119</t>
  </si>
  <si>
    <t>42167</t>
  </si>
  <si>
    <t>42114</t>
  </si>
  <si>
    <t>42178</t>
  </si>
  <si>
    <t xml:space="preserve">Processo cancelado </t>
  </si>
  <si>
    <t>42115</t>
  </si>
  <si>
    <t>42180</t>
  </si>
  <si>
    <t>42247</t>
  </si>
  <si>
    <t>42246</t>
  </si>
  <si>
    <t>42300</t>
  </si>
  <si>
    <t>42338</t>
  </si>
  <si>
    <t>42348</t>
  </si>
  <si>
    <t>42301</t>
  </si>
  <si>
    <t>42350</t>
  </si>
  <si>
    <t>42200</t>
  </si>
  <si>
    <t>42349</t>
  </si>
  <si>
    <t>42302</t>
  </si>
  <si>
    <t>42303</t>
  </si>
  <si>
    <t>42337</t>
  </si>
  <si>
    <t>42304</t>
  </si>
  <si>
    <t>42346</t>
  </si>
  <si>
    <t>42305</t>
  </si>
  <si>
    <t>42351</t>
  </si>
  <si>
    <t>42306</t>
  </si>
  <si>
    <t>42343</t>
  </si>
  <si>
    <t>42342</t>
  </si>
  <si>
    <t>42517</t>
  </si>
  <si>
    <t>42341</t>
  </si>
  <si>
    <t>42596</t>
  </si>
  <si>
    <t>42538</t>
  </si>
  <si>
    <t>42537</t>
  </si>
  <si>
    <t>42534</t>
  </si>
  <si>
    <t>42536</t>
  </si>
  <si>
    <t>42525</t>
  </si>
  <si>
    <t>42535</t>
  </si>
  <si>
    <t>42523</t>
  </si>
  <si>
    <t>42519</t>
  </si>
  <si>
    <t>42543</t>
  </si>
  <si>
    <t>42542</t>
  </si>
  <si>
    <t>42544</t>
  </si>
  <si>
    <t>42539</t>
  </si>
  <si>
    <t>42593</t>
  </si>
  <si>
    <t>42634</t>
  </si>
  <si>
    <t>42550</t>
  </si>
  <si>
    <t>42553</t>
  </si>
  <si>
    <t>42549</t>
  </si>
  <si>
    <t>42709</t>
  </si>
  <si>
    <t>42580</t>
  </si>
  <si>
    <t>42597</t>
  </si>
  <si>
    <t>42578</t>
  </si>
  <si>
    <t>42689</t>
  </si>
  <si>
    <t>42635</t>
  </si>
  <si>
    <t>42713</t>
  </si>
  <si>
    <t>42664</t>
  </si>
  <si>
    <t>41330</t>
  </si>
  <si>
    <t>41716</t>
  </si>
  <si>
    <t>41372</t>
  </si>
  <si>
    <t>41161</t>
  </si>
  <si>
    <t>41561</t>
  </si>
  <si>
    <t>41579</t>
  </si>
  <si>
    <t>41336</t>
  </si>
  <si>
    <t>41329</t>
  </si>
  <si>
    <t>41326</t>
  </si>
  <si>
    <t>42402</t>
  </si>
  <si>
    <t>Encerrada</t>
  </si>
  <si>
    <t>41943</t>
  </si>
  <si>
    <t>42548</t>
  </si>
  <si>
    <t>42527</t>
  </si>
  <si>
    <t>42297</t>
  </si>
  <si>
    <t>42298</t>
  </si>
  <si>
    <t>42524</t>
  </si>
  <si>
    <t>42546</t>
  </si>
  <si>
    <t>42547</t>
  </si>
  <si>
    <t>42401</t>
  </si>
  <si>
    <t>42633</t>
  </si>
  <si>
    <t>42636</t>
  </si>
  <si>
    <t>42552</t>
  </si>
  <si>
    <t>42686</t>
  </si>
  <si>
    <t>42685</t>
  </si>
  <si>
    <t>42637</t>
  </si>
  <si>
    <t>42687</t>
  </si>
  <si>
    <t>42688</t>
  </si>
  <si>
    <t>42752</t>
  </si>
  <si>
    <t>Dalton Alexandre Kai</t>
  </si>
  <si>
    <t>CP 09/2019 BOSCH</t>
  </si>
  <si>
    <t>Proposta Institucional PUCPR</t>
  </si>
  <si>
    <t>Giuseppe Pintaude</t>
  </si>
  <si>
    <t>Programa de Bolsas UTFPR e Robert Bosch</t>
  </si>
  <si>
    <t>FESP</t>
  </si>
  <si>
    <t>Cristina Ferigotti</t>
  </si>
  <si>
    <t>Ciências Sociais</t>
  </si>
  <si>
    <t>Inovação em Modelo de Negócios e Criação de Valor</t>
  </si>
  <si>
    <t>ISAE</t>
  </si>
  <si>
    <t>Ricardo Ruthes</t>
  </si>
  <si>
    <t>Programa ISAE-BOSCH-Fundação Araucária</t>
  </si>
  <si>
    <t>16.161.524-2</t>
  </si>
  <si>
    <t>FUNDECAMP</t>
  </si>
  <si>
    <t>Samuel Klauck</t>
  </si>
  <si>
    <t>PI 08/2019 Trinacional</t>
  </si>
  <si>
    <t>Desenvolvimento regonal sustentável da Região Trinacional 2020-2040</t>
  </si>
  <si>
    <t>Max Mauro Dias Santos</t>
  </si>
  <si>
    <t>PI 09/2019 - CONFAP-ERC</t>
  </si>
  <si>
    <t>SENTIENT - Scheduling of Event-Triggered Control Tasks</t>
  </si>
  <si>
    <t>CP 11/2019 - Organização e Participação em Eventos</t>
  </si>
  <si>
    <t>Programa de Apoio Institucional para Organização e Participação em Eventos da Unipar</t>
  </si>
  <si>
    <t>Participação em eventos - FPP</t>
  </si>
  <si>
    <t>Programa de Apoio Institucional para Organização e Participação em Eventos do Centro de Pesquisa da Universidade Positivo</t>
  </si>
  <si>
    <t>Programa Institucional de Apoio à Participação em Eventos Técnico-Científicos 2020/2021</t>
  </si>
  <si>
    <t>Apoio para Organização e Participação em eventos técnico-científicos PUCPR</t>
  </si>
  <si>
    <t>Ludhiana Ethel de Matos Garbugio</t>
  </si>
  <si>
    <t>Programa de apoio à participação em eventos técnico-científicos</t>
  </si>
  <si>
    <t>Wagner Eduardo Richter</t>
  </si>
  <si>
    <t>Revisiting the negative dipole moment derivatives of HNgX molecules and they dimers</t>
  </si>
  <si>
    <t>AFESBJ</t>
  </si>
  <si>
    <t>Christiane Bischof dos Santos</t>
  </si>
  <si>
    <t>Proposta Institucional FAE</t>
  </si>
  <si>
    <t>202/2019</t>
  </si>
  <si>
    <t>Pablo Deivid Valle</t>
  </si>
  <si>
    <t>Lean Startup</t>
  </si>
  <si>
    <t>203/2019</t>
  </si>
  <si>
    <t>Renato Yagi</t>
  </si>
  <si>
    <t>Dinâmica da matéria orgânica do solo em sistema conservacionista com o uso de dejetos animais e plantas de cobertura</t>
  </si>
  <si>
    <t>204/2019</t>
  </si>
  <si>
    <t>Fabio Lopes Alves</t>
  </si>
  <si>
    <t>A Avaliação quadrienal da CAPES (2013-2016) e os desafios dos Programas de Pós-Graduação em Educação da Região Sul</t>
  </si>
  <si>
    <t>205/2019</t>
  </si>
  <si>
    <t>Alfredo Cesar Antunes</t>
  </si>
  <si>
    <t>Representações Sociais sobre a profissão Educação Física na internet (World Wide Web) por meio dos sites www.globo.com e uol.com.br</t>
  </si>
  <si>
    <t>206/2019</t>
  </si>
  <si>
    <t>Cesar Aparecido da Silva</t>
  </si>
  <si>
    <t>Avaliação dos efeitos citotóxicos do ácido ocadaico sobre o cultivo primário de macrófagos de peixes</t>
  </si>
  <si>
    <t>207/2019</t>
  </si>
  <si>
    <t>Jarem Raul Garcia</t>
  </si>
  <si>
    <t>Preparação de compósitos nanoestruturados grafeno/polímero condutor utilizando interface líquido-líquido eletrificada</t>
  </si>
  <si>
    <t>208/2019</t>
  </si>
  <si>
    <t>Paulo Astor Soethe</t>
  </si>
  <si>
    <t>Linguística</t>
  </si>
  <si>
    <t>Reading Global. Constructions of World Literature and Latin America</t>
  </si>
  <si>
    <t>209/2019</t>
  </si>
  <si>
    <t>Karina Scurupa Machado</t>
  </si>
  <si>
    <t>Geociências</t>
  </si>
  <si>
    <t>Geostick - A influência da coesão física e biológic em sistemas sedimentares</t>
  </si>
  <si>
    <t>210/2019</t>
  </si>
  <si>
    <t>Aliandra Cristina Mesomo Lira</t>
  </si>
  <si>
    <t>As políticas educacionais, suas intencionalidades e arranjos que as sustentam: em foco a Lei nº 12.796 e a obrigatoriedade de matrícula para a pré-escola</t>
  </si>
  <si>
    <t>211/2019</t>
  </si>
  <si>
    <t>Yara Aparecida Garcia Tavares</t>
  </si>
  <si>
    <t>CP 07/2019 FA/Boticário</t>
  </si>
  <si>
    <t>Biologia e etnociências: o que sabemos sobre os moluscos bivalves explorados no litoral do Paraná</t>
  </si>
  <si>
    <t>212/2019</t>
  </si>
  <si>
    <t>Isabela Varassin</t>
  </si>
  <si>
    <t>Serviços ecossitêmicos para uma agricultura resiliente e sustentável</t>
  </si>
  <si>
    <t>213/2019</t>
  </si>
  <si>
    <t>Bruno Francisco Sant´anna dos Santos</t>
  </si>
  <si>
    <t>Butia pubispatha Noblick &amp; Lorenzi (Arecaceae): recategorização do status de ameaça e estratégias para a propagação da espécie</t>
  </si>
  <si>
    <t>214/2019</t>
  </si>
  <si>
    <t>Juliana Quadros</t>
  </si>
  <si>
    <t>Projeto Guará - conservação do Guará Eudocimus ruber (Linnaeus, 1758) (Aves, Ciconiformes, Threskiornithidae) e de seu habitat na baía de Guaratuba, Paraná, Brasil</t>
  </si>
  <si>
    <t>215/2019</t>
  </si>
  <si>
    <t>Geyso Dongley Germinari</t>
  </si>
  <si>
    <t>Professores de história e a recepção dos conceitos de pensamento histórico e consciência histórica nas pesquisas sobre aprendizagem histórica presentes em
teses e dissertações produzidas no estado do Paraná</t>
  </si>
  <si>
    <t>216/2019</t>
  </si>
  <si>
    <t>Willian Augusto de Melo</t>
  </si>
  <si>
    <t>Organização e participação em eventos</t>
  </si>
  <si>
    <t>217/2019</t>
  </si>
  <si>
    <t>Giovani Marino Favero</t>
  </si>
  <si>
    <t>218/2019</t>
  </si>
  <si>
    <t>UFPR - Eventos Científicos</t>
  </si>
  <si>
    <t>219/2019</t>
  </si>
  <si>
    <t>Apoio à Participação em Eventos e Organização de Eventos Técnico-Científicos da Unicentro</t>
  </si>
  <si>
    <t>220/2019</t>
  </si>
  <si>
    <t>Vanderléia da Silva Oliveira</t>
  </si>
  <si>
    <t>Linguística, letras e artes</t>
  </si>
  <si>
    <t>Apoio institucional para organização e participação em eventos UENP</t>
  </si>
  <si>
    <t>221/2019</t>
  </si>
  <si>
    <t>Organização e participação de eventos da Universidade Estadual de Maringá</t>
  </si>
  <si>
    <t>222/2019</t>
  </si>
  <si>
    <t>Clóvis Mendes Gruner</t>
  </si>
  <si>
    <t>PI 11-2019 - MOBILITY CONFAP ITALY</t>
  </si>
  <si>
    <t>De um horizonte de expectativas a um fechamento das esperanças - Antropoceno, uma história sem futuro?</t>
  </si>
  <si>
    <t>223/2019</t>
  </si>
  <si>
    <t>Aguinaldo dos Santos</t>
  </si>
  <si>
    <t>Sistema produto+serviço (PSS): Uso de princípios heirísticos para suporte no processo criativo de sistemas complexos</t>
  </si>
  <si>
    <t>224/2019</t>
  </si>
  <si>
    <t>Carlos Ricardo Maneck Malfatti</t>
  </si>
  <si>
    <t>Desenvolvimento de cerveja artesanal com adição de Baccharis dracunculifolia: produção, caracterização e aplicação em um modelo animal de diabetes</t>
  </si>
  <si>
    <t>225/2019</t>
  </si>
  <si>
    <t>Apoio para Organização e Participação em eventos técnico-científicos/UEL</t>
  </si>
  <si>
    <t>42912</t>
  </si>
  <si>
    <t>42909</t>
  </si>
  <si>
    <t>43005</t>
  </si>
  <si>
    <t>43015</t>
  </si>
  <si>
    <t xml:space="preserve">FUNTEF PR </t>
  </si>
  <si>
    <t>43009</t>
  </si>
  <si>
    <t>43013</t>
  </si>
  <si>
    <t>43014</t>
  </si>
  <si>
    <t>43010</t>
  </si>
  <si>
    <t>43848</t>
  </si>
  <si>
    <t>43011</t>
  </si>
  <si>
    <t>0303/2021</t>
  </si>
  <si>
    <t>44420</t>
  </si>
  <si>
    <t>44111</t>
  </si>
  <si>
    <t>45043</t>
  </si>
  <si>
    <t>45044</t>
  </si>
  <si>
    <t>44926</t>
  </si>
  <si>
    <t>43928</t>
  </si>
  <si>
    <t>43927</t>
  </si>
  <si>
    <t>43930</t>
  </si>
  <si>
    <t>43931</t>
  </si>
  <si>
    <t>43981</t>
  </si>
  <si>
    <t>43933</t>
  </si>
  <si>
    <t>43935</t>
  </si>
  <si>
    <t>43936</t>
  </si>
  <si>
    <t>43938</t>
  </si>
  <si>
    <t>43978</t>
  </si>
  <si>
    <t>43939</t>
  </si>
  <si>
    <t>43941</t>
  </si>
  <si>
    <t>43979</t>
  </si>
  <si>
    <t>43943</t>
  </si>
  <si>
    <t>43945</t>
  </si>
  <si>
    <t>43948</t>
  </si>
  <si>
    <t>43909</t>
  </si>
  <si>
    <t>43910</t>
  </si>
  <si>
    <t>43926</t>
  </si>
  <si>
    <t>43912</t>
  </si>
  <si>
    <t>43924</t>
  </si>
  <si>
    <t>43922</t>
  </si>
  <si>
    <t>43920</t>
  </si>
  <si>
    <t>43782</t>
  </si>
  <si>
    <t>41107</t>
  </si>
  <si>
    <t>43911</t>
  </si>
  <si>
    <t>RELAÇÃO DE CONVÊNIOS / TERMOS DE COLABORAÇÃO - 2019</t>
  </si>
  <si>
    <t>Coorde nador</t>
  </si>
  <si>
    <t>Fechado em  18/08/2020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</si>
</sst>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&quot;R$&quot;\ * #,##0.00_-;\-&quot;R$&quot;\ * #,##0.00_-;_-&quot;R$&quot;\ * &quot;-&quot;??_-;_-@_-"/>
    <numFmt numFmtId="165" formatCode="#,##0.00\ ;&quot; (&quot;#,##0.00\);&quot; -&quot;#\ ;@\ "/>
    <numFmt numFmtId="166" formatCode="_-* #,##0_-;\-* #,##0_-;_-* &quot;-&quot;??_-;_-@_-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9"/>
      <color indexed="8"/>
      <name val="Arial Narrow"/>
      <family val="2"/>
    </font>
    <font>
      <sz val="9"/>
      <name val="Arial Narrow"/>
      <family val="2"/>
    </font>
    <font>
      <sz val="9"/>
      <color indexed="8"/>
      <name val="Arial Narrow"/>
      <family val="2"/>
    </font>
    <font>
      <sz val="11"/>
      <color theme="1"/>
      <name val="Calibri"/>
      <family val="2"/>
      <scheme val="minor"/>
    </font>
    <font>
      <sz val="9"/>
      <color theme="1"/>
      <name val="Arial Narrow"/>
      <family val="2"/>
    </font>
    <font>
      <i/>
      <sz val="9"/>
      <color theme="1"/>
      <name val="Arial Narrow"/>
      <family val="2"/>
    </font>
    <font>
      <sz val="9"/>
      <color rgb="FF212121"/>
      <name val="Arial Narrow"/>
      <family val="2"/>
    </font>
    <font>
      <sz val="9"/>
      <color rgb="FFFF0000"/>
      <name val="Arial Narrow"/>
      <family val="2"/>
    </font>
    <font>
      <b/>
      <sz val="9"/>
      <color theme="1"/>
      <name val="Arial Narrow"/>
      <family val="2"/>
    </font>
    <font>
      <b/>
      <i/>
      <sz val="10"/>
      <color theme="0"/>
      <name val="Arial Narrow"/>
      <family val="2"/>
    </font>
    <font>
      <b/>
      <sz val="16"/>
      <color theme="1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rgb="FF33CCCC"/>
        <bgColor indexed="64"/>
      </patternFill>
    </fill>
    <fill>
      <patternFill patternType="solid">
        <fgColor rgb="FF33CCCC"/>
        <bgColor indexed="29"/>
      </patternFill>
    </fill>
    <fill>
      <patternFill patternType="solid">
        <fgColor rgb="FFFF99CC"/>
        <bgColor indexed="29"/>
      </patternFill>
    </fill>
    <fill>
      <patternFill patternType="solid">
        <fgColor rgb="FFFF99CC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5">
    <xf numFmtId="0" fontId="0" fillId="0" borderId="0"/>
    <xf numFmtId="0" fontId="1" fillId="0" borderId="0"/>
    <xf numFmtId="164" fontId="2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165" fontId="1" fillId="0" borderId="0" applyFill="0" applyBorder="0" applyAlignment="0" applyProtection="0"/>
    <xf numFmtId="43" fontId="9" fillId="0" borderId="0" applyFont="0" applyFill="0" applyBorder="0" applyAlignment="0" applyProtection="0"/>
  </cellStyleXfs>
  <cellXfs count="114">
    <xf numFmtId="0" fontId="0" fillId="0" borderId="0" xfId="0"/>
    <xf numFmtId="4" fontId="6" fillId="0" borderId="2" xfId="13" applyNumberFormat="1" applyFont="1" applyBorder="1" applyAlignment="1">
      <alignment horizontal="center" vertical="center" wrapText="1"/>
    </xf>
    <xf numFmtId="0" fontId="6" fillId="0" borderId="2" xfId="13" applyNumberFormat="1" applyFont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14" fontId="8" fillId="0" borderId="2" xfId="1" applyNumberFormat="1" applyFont="1" applyBorder="1" applyAlignment="1">
      <alignment horizontal="center" vertical="center" wrapText="1"/>
    </xf>
    <xf numFmtId="4" fontId="8" fillId="0" borderId="2" xfId="13" applyNumberFormat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3" fontId="7" fillId="0" borderId="2" xfId="1" applyNumberFormat="1" applyFont="1" applyBorder="1" applyAlignment="1">
      <alignment horizontal="center" vertical="center" wrapText="1"/>
    </xf>
    <xf numFmtId="4" fontId="8" fillId="3" borderId="2" xfId="13" applyNumberFormat="1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 wrapText="1"/>
    </xf>
    <xf numFmtId="4" fontId="8" fillId="3" borderId="2" xfId="1" applyNumberFormat="1" applyFont="1" applyFill="1" applyBorder="1" applyAlignment="1">
      <alignment horizontal="center" vertical="center" wrapText="1"/>
    </xf>
    <xf numFmtId="0" fontId="8" fillId="8" borderId="2" xfId="1" applyFont="1" applyFill="1" applyBorder="1" applyAlignment="1">
      <alignment horizontal="center" vertical="center" wrapText="1"/>
    </xf>
    <xf numFmtId="14" fontId="8" fillId="3" borderId="2" xfId="1" applyNumberFormat="1" applyFont="1" applyFill="1" applyBorder="1" applyAlignment="1">
      <alignment horizontal="center" vertical="center" wrapText="1"/>
    </xf>
    <xf numFmtId="0" fontId="7" fillId="7" borderId="2" xfId="1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 wrapText="1"/>
    </xf>
    <xf numFmtId="0" fontId="8" fillId="8" borderId="2" xfId="0" applyFont="1" applyFill="1" applyBorder="1" applyAlignment="1">
      <alignment horizontal="center" vertical="center" wrapText="1"/>
    </xf>
    <xf numFmtId="3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14" fontId="8" fillId="3" borderId="2" xfId="0" applyNumberFormat="1" applyFont="1" applyFill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3" fontId="8" fillId="8" borderId="2" xfId="0" applyNumberFormat="1" applyFont="1" applyFill="1" applyBorder="1" applyAlignment="1">
      <alignment horizontal="center" vertical="center" wrapText="1"/>
    </xf>
    <xf numFmtId="3" fontId="8" fillId="0" borderId="2" xfId="0" applyNumberFormat="1" applyFont="1" applyBorder="1" applyAlignment="1">
      <alignment horizontal="center" vertical="center" wrapText="1"/>
    </xf>
    <xf numFmtId="49" fontId="8" fillId="0" borderId="2" xfId="1" applyNumberFormat="1" applyFont="1" applyBorder="1" applyAlignment="1">
      <alignment horizontal="center" vertical="center" wrapText="1"/>
    </xf>
    <xf numFmtId="49" fontId="8" fillId="3" borderId="2" xfId="1" applyNumberFormat="1" applyFont="1" applyFill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49" fontId="8" fillId="3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8" fillId="8" borderId="2" xfId="0" applyNumberFormat="1" applyFont="1" applyFill="1" applyBorder="1" applyAlignment="1">
      <alignment horizontal="center" vertical="center" wrapText="1"/>
    </xf>
    <xf numFmtId="4" fontId="8" fillId="0" borderId="2" xfId="13" applyNumberFormat="1" applyFont="1" applyFill="1" applyBorder="1" applyAlignment="1" applyProtection="1">
      <alignment horizontal="center" vertical="center" wrapText="1"/>
    </xf>
    <xf numFmtId="0" fontId="8" fillId="5" borderId="2" xfId="0" applyNumberFormat="1" applyFont="1" applyFill="1" applyBorder="1" applyAlignment="1">
      <alignment horizontal="center" vertical="center" wrapText="1"/>
    </xf>
    <xf numFmtId="3" fontId="8" fillId="5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4" fontId="8" fillId="0" borderId="2" xfId="13" applyNumberFormat="1" applyFont="1" applyFill="1" applyBorder="1" applyAlignment="1">
      <alignment horizontal="center" vertical="center" wrapText="1"/>
    </xf>
    <xf numFmtId="0" fontId="8" fillId="0" borderId="2" xfId="13" applyNumberFormat="1" applyFont="1" applyFill="1" applyBorder="1" applyAlignment="1">
      <alignment horizontal="center" vertical="center" wrapText="1"/>
    </xf>
    <xf numFmtId="49" fontId="8" fillId="0" borderId="2" xfId="13" applyNumberFormat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3" fontId="7" fillId="0" borderId="2" xfId="0" applyNumberFormat="1" applyFont="1" applyFill="1" applyBorder="1" applyAlignment="1">
      <alignment horizontal="center" vertical="center" wrapText="1"/>
    </xf>
    <xf numFmtId="14" fontId="8" fillId="0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7" fillId="8" borderId="2" xfId="0" applyFont="1" applyFill="1" applyBorder="1" applyAlignment="1">
      <alignment horizontal="center" vertical="center" wrapText="1"/>
    </xf>
    <xf numFmtId="3" fontId="8" fillId="3" borderId="2" xfId="0" applyNumberFormat="1" applyFont="1" applyFill="1" applyBorder="1" applyAlignment="1">
      <alignment horizontal="center" vertical="center" wrapText="1"/>
    </xf>
    <xf numFmtId="3" fontId="8" fillId="0" borderId="2" xfId="1" applyNumberFormat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7" fillId="6" borderId="2" xfId="1" applyFont="1" applyFill="1" applyBorder="1" applyAlignment="1">
      <alignment horizontal="center" vertical="center" wrapText="1"/>
    </xf>
    <xf numFmtId="4" fontId="7" fillId="0" borderId="2" xfId="1" applyNumberFormat="1" applyFont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2" xfId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3" fillId="6" borderId="2" xfId="1" applyFont="1" applyFill="1" applyBorder="1" applyAlignment="1">
      <alignment horizontal="center" vertical="center" wrapText="1"/>
    </xf>
    <xf numFmtId="0" fontId="13" fillId="0" borderId="2" xfId="1" applyFont="1" applyBorder="1" applyAlignment="1">
      <alignment horizontal="center" vertical="center" wrapText="1"/>
    </xf>
    <xf numFmtId="14" fontId="13" fillId="3" borderId="2" xfId="0" applyNumberFormat="1" applyFont="1" applyFill="1" applyBorder="1" applyAlignment="1">
      <alignment horizontal="center" vertical="center" wrapText="1"/>
    </xf>
    <xf numFmtId="49" fontId="13" fillId="3" borderId="2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3" fontId="7" fillId="3" borderId="2" xfId="0" applyNumberFormat="1" applyFont="1" applyFill="1" applyBorder="1" applyAlignment="1">
      <alignment horizontal="center" vertical="center" wrapText="1"/>
    </xf>
    <xf numFmtId="4" fontId="8" fillId="3" borderId="2" xfId="13" applyNumberFormat="1" applyFont="1" applyFill="1" applyBorder="1" applyAlignment="1" applyProtection="1">
      <alignment horizontal="center" vertical="center" wrapText="1"/>
    </xf>
    <xf numFmtId="14" fontId="7" fillId="3" borderId="2" xfId="0" applyNumberFormat="1" applyFont="1" applyFill="1" applyBorder="1" applyAlignment="1">
      <alignment horizontal="center" vertical="center" wrapText="1"/>
    </xf>
    <xf numFmtId="49" fontId="7" fillId="3" borderId="2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4" fontId="7" fillId="0" borderId="2" xfId="0" applyNumberFormat="1" applyFont="1" applyBorder="1" applyAlignment="1">
      <alignment horizontal="center" vertical="center" wrapText="1"/>
    </xf>
    <xf numFmtId="4" fontId="7" fillId="0" borderId="2" xfId="0" applyNumberFormat="1" applyFont="1" applyFill="1" applyBorder="1" applyAlignment="1">
      <alignment horizontal="center" vertical="center" wrapText="1"/>
    </xf>
    <xf numFmtId="4" fontId="7" fillId="3" borderId="2" xfId="0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43" fontId="10" fillId="0" borderId="2" xfId="14" applyFont="1" applyBorder="1" applyAlignment="1">
      <alignment horizontal="center" vertical="center"/>
    </xf>
    <xf numFmtId="43" fontId="6" fillId="0" borderId="2" xfId="14" applyFont="1" applyBorder="1" applyAlignment="1">
      <alignment horizontal="center" vertical="center" wrapText="1"/>
    </xf>
    <xf numFmtId="43" fontId="8" fillId="0" borderId="2" xfId="14" applyFont="1" applyBorder="1" applyAlignment="1">
      <alignment horizontal="center" vertical="center" wrapText="1"/>
    </xf>
    <xf numFmtId="14" fontId="10" fillId="0" borderId="2" xfId="0" applyNumberFormat="1" applyFont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/>
    </xf>
    <xf numFmtId="4" fontId="10" fillId="0" borderId="2" xfId="0" applyNumberFormat="1" applyFont="1" applyBorder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43" fontId="7" fillId="3" borderId="2" xfId="14" applyFont="1" applyFill="1" applyBorder="1" applyAlignment="1">
      <alignment horizontal="center" vertical="center" wrapText="1"/>
    </xf>
    <xf numFmtId="43" fontId="7" fillId="0" borderId="2" xfId="14" applyFont="1" applyFill="1" applyBorder="1" applyAlignment="1">
      <alignment horizontal="center" vertical="center" wrapText="1"/>
    </xf>
    <xf numFmtId="43" fontId="7" fillId="0" borderId="2" xfId="14" applyFont="1" applyBorder="1" applyAlignment="1">
      <alignment horizontal="center" vertical="center" wrapText="1"/>
    </xf>
    <xf numFmtId="43" fontId="13" fillId="0" borderId="2" xfId="14" applyFont="1" applyBorder="1" applyAlignment="1">
      <alignment horizontal="center" vertical="center" wrapText="1"/>
    </xf>
    <xf numFmtId="43" fontId="10" fillId="0" borderId="0" xfId="14" applyFont="1" applyAlignment="1">
      <alignment horizontal="center" vertical="center"/>
    </xf>
    <xf numFmtId="0" fontId="8" fillId="3" borderId="2" xfId="1" applyFont="1" applyFill="1" applyBorder="1" applyAlignment="1">
      <alignment horizontal="center" vertical="center" wrapText="1"/>
    </xf>
    <xf numFmtId="4" fontId="7" fillId="0" borderId="2" xfId="1" applyNumberFormat="1" applyFont="1" applyBorder="1" applyAlignment="1">
      <alignment vertical="center" wrapText="1"/>
    </xf>
    <xf numFmtId="4" fontId="7" fillId="0" borderId="2" xfId="0" applyNumberFormat="1" applyFont="1" applyBorder="1" applyAlignment="1">
      <alignment vertical="center" wrapText="1"/>
    </xf>
    <xf numFmtId="0" fontId="7" fillId="0" borderId="2" xfId="0" applyFont="1" applyBorder="1" applyAlignment="1">
      <alignment horizontal="left" vertical="center" wrapText="1"/>
    </xf>
    <xf numFmtId="0" fontId="7" fillId="4" borderId="2" xfId="1" applyFont="1" applyFill="1" applyBorder="1" applyAlignment="1">
      <alignment horizontal="center" vertical="center" wrapText="1"/>
    </xf>
    <xf numFmtId="166" fontId="10" fillId="0" borderId="2" xfId="14" applyNumberFormat="1" applyFont="1" applyBorder="1" applyAlignment="1">
      <alignment horizontal="center" vertical="center"/>
    </xf>
    <xf numFmtId="14" fontId="10" fillId="0" borderId="2" xfId="14" applyNumberFormat="1" applyFont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 wrapText="1"/>
    </xf>
    <xf numFmtId="0" fontId="7" fillId="4" borderId="2" xfId="0" applyNumberFormat="1" applyFont="1" applyFill="1" applyBorder="1" applyAlignment="1">
      <alignment horizontal="center" vertical="center" wrapText="1"/>
    </xf>
    <xf numFmtId="3" fontId="13" fillId="0" borderId="2" xfId="1" applyNumberFormat="1" applyFont="1" applyBorder="1" applyAlignment="1">
      <alignment horizontal="center" vertical="center" wrapText="1"/>
    </xf>
    <xf numFmtId="0" fontId="13" fillId="4" borderId="2" xfId="1" applyFont="1" applyFill="1" applyBorder="1" applyAlignment="1">
      <alignment horizontal="center" vertical="center" wrapText="1"/>
    </xf>
    <xf numFmtId="4" fontId="13" fillId="0" borderId="2" xfId="1" applyNumberFormat="1" applyFont="1" applyBorder="1" applyAlignment="1">
      <alignment horizontal="center" vertical="center" wrapText="1"/>
    </xf>
    <xf numFmtId="4" fontId="13" fillId="0" borderId="2" xfId="13" applyNumberFormat="1" applyFont="1" applyBorder="1" applyAlignment="1">
      <alignment horizontal="center" vertical="center" wrapText="1"/>
    </xf>
    <xf numFmtId="3" fontId="7" fillId="4" borderId="2" xfId="0" applyNumberFormat="1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/>
    </xf>
    <xf numFmtId="0" fontId="15" fillId="9" borderId="2" xfId="1" applyFont="1" applyFill="1" applyBorder="1" applyAlignment="1">
      <alignment horizontal="center" vertical="center" wrapText="1"/>
    </xf>
    <xf numFmtId="4" fontId="15" fillId="9" borderId="2" xfId="13" applyNumberFormat="1" applyFont="1" applyFill="1" applyBorder="1" applyAlignment="1">
      <alignment horizontal="center" vertical="center" wrapText="1"/>
    </xf>
    <xf numFmtId="0" fontId="15" fillId="9" borderId="2" xfId="13" applyNumberFormat="1" applyFont="1" applyFill="1" applyBorder="1" applyAlignment="1">
      <alignment horizontal="center" vertical="center" wrapText="1"/>
    </xf>
    <xf numFmtId="43" fontId="15" fillId="9" borderId="2" xfId="14" applyFont="1" applyFill="1" applyBorder="1" applyAlignment="1">
      <alignment horizontal="center" vertical="center" wrapText="1"/>
    </xf>
    <xf numFmtId="49" fontId="15" fillId="9" borderId="2" xfId="13" applyNumberFormat="1" applyFont="1" applyFill="1" applyBorder="1" applyAlignment="1">
      <alignment horizontal="center" vertical="center" wrapText="1"/>
    </xf>
    <xf numFmtId="0" fontId="10" fillId="10" borderId="2" xfId="0" applyFont="1" applyFill="1" applyBorder="1" applyAlignment="1">
      <alignment horizontal="center" vertical="center"/>
    </xf>
    <xf numFmtId="0" fontId="14" fillId="10" borderId="2" xfId="0" applyFont="1" applyFill="1" applyBorder="1" applyAlignment="1">
      <alignment horizontal="center" vertical="center"/>
    </xf>
    <xf numFmtId="4" fontId="14" fillId="10" borderId="2" xfId="0" applyNumberFormat="1" applyFont="1" applyFill="1" applyBorder="1" applyAlignment="1">
      <alignment horizontal="center" vertical="center"/>
    </xf>
    <xf numFmtId="3" fontId="14" fillId="10" borderId="2" xfId="0" applyNumberFormat="1" applyFont="1" applyFill="1" applyBorder="1" applyAlignment="1">
      <alignment horizontal="center" vertical="center"/>
    </xf>
    <xf numFmtId="49" fontId="14" fillId="10" borderId="2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</cellXfs>
  <cellStyles count="15">
    <cellStyle name="Moeda 2" xfId="2" xr:uid="{00000000-0005-0000-0000-000000000000}"/>
    <cellStyle name="Normal" xfId="0" builtinId="0"/>
    <cellStyle name="Normal 2" xfId="1" xr:uid="{00000000-0005-0000-0000-000002000000}"/>
    <cellStyle name="Título 1 1" xfId="3" xr:uid="{00000000-0005-0000-0000-000003000000}"/>
    <cellStyle name="Título 1 1 1" xfId="4" xr:uid="{00000000-0005-0000-0000-000004000000}"/>
    <cellStyle name="Título 1 1 1 1" xfId="5" xr:uid="{00000000-0005-0000-0000-000005000000}"/>
    <cellStyle name="Título 1 1 1 1 1" xfId="6" xr:uid="{00000000-0005-0000-0000-000006000000}"/>
    <cellStyle name="Título 1 1 1 1 1 1" xfId="7" xr:uid="{00000000-0005-0000-0000-000007000000}"/>
    <cellStyle name="Título 1 1 1 1 1 1 1" xfId="8" xr:uid="{00000000-0005-0000-0000-000008000000}"/>
    <cellStyle name="Título 1 1 1 1 1 1 1 1" xfId="9" xr:uid="{00000000-0005-0000-0000-000009000000}"/>
    <cellStyle name="Título 1 1 1 1 1 1 1 1 1" xfId="10" xr:uid="{00000000-0005-0000-0000-00000A000000}"/>
    <cellStyle name="Título 1 1 1 1 1 1 1 1 1 1" xfId="11" xr:uid="{00000000-0005-0000-0000-00000B000000}"/>
    <cellStyle name="Título 1 1 1 1 1 1 1 1 1 1 1" xfId="12" xr:uid="{00000000-0005-0000-0000-00000C000000}"/>
    <cellStyle name="Vírgula" xfId="14" builtinId="3"/>
    <cellStyle name="Vírgula 2" xfId="13" xr:uid="{00000000-0005-0000-0000-00000E000000}"/>
  </cellStyles>
  <dxfs count="0"/>
  <tableStyles count="0" defaultTableStyle="TableStyleMedium2" defaultPivotStyle="PivotStyleLight16"/>
  <colors>
    <mruColors>
      <color rgb="FFFF99CC"/>
      <color rgb="FFFE007F"/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284</xdr:row>
      <xdr:rowOff>9525</xdr:rowOff>
    </xdr:from>
    <xdr:to>
      <xdr:col>18</xdr:col>
      <xdr:colOff>19050</xdr:colOff>
      <xdr:row>284</xdr:row>
      <xdr:rowOff>9525</xdr:rowOff>
    </xdr:to>
    <xdr:cxnSp macro="">
      <xdr:nvCxnSpPr>
        <xdr:cNvPr id="2" name="Conector reto 1">
          <a:extLst>
            <a:ext uri="{FF2B5EF4-FFF2-40B4-BE49-F238E27FC236}">
              <a16:creationId xmlns:a16="http://schemas.microsoft.com/office/drawing/2014/main" id="{EAE515BE-7BCD-4ED9-9905-41D4985853EB}"/>
            </a:ext>
          </a:extLst>
        </xdr:cNvPr>
        <xdr:cNvCxnSpPr/>
      </xdr:nvCxnSpPr>
      <xdr:spPr>
        <a:xfrm>
          <a:off x="0" y="220709109"/>
          <a:ext cx="16353892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4C09B-A4CB-4042-9F38-72A686E838EB}">
  <dimension ref="A1:XEV320"/>
  <sheetViews>
    <sheetView tabSelected="1" zoomScale="96" zoomScaleNormal="96" workbookViewId="0">
      <pane xSplit="4" ySplit="2" topLeftCell="E3" activePane="bottomRight" state="frozen"/>
      <selection pane="topRight" activeCell="F1" sqref="F1"/>
      <selection pane="bottomLeft" activeCell="A2" sqref="A2"/>
      <selection pane="bottomRight" sqref="A1:S1"/>
    </sheetView>
  </sheetViews>
  <sheetFormatPr defaultColWidth="8.88671875" defaultRowHeight="70" customHeight="1" x14ac:dyDescent="0.3"/>
  <cols>
    <col min="1" max="1" width="6.44140625" style="71" customWidth="1"/>
    <col min="2" max="5" width="8.88671875" style="71"/>
    <col min="6" max="6" width="12.44140625" style="71" customWidth="1"/>
    <col min="7" max="7" width="14.44140625" style="71" customWidth="1"/>
    <col min="8" max="8" width="30.109375" style="71" customWidth="1"/>
    <col min="9" max="9" width="11.6640625" style="71" bestFit="1" customWidth="1"/>
    <col min="10" max="10" width="10.109375" style="71" customWidth="1"/>
    <col min="11" max="11" width="11.6640625" style="71" bestFit="1" customWidth="1"/>
    <col min="12" max="12" width="9.6640625" style="71" customWidth="1"/>
    <col min="13" max="13" width="9.44140625" style="71" customWidth="1"/>
    <col min="14" max="14" width="10.5546875" style="87" bestFit="1" customWidth="1"/>
    <col min="15" max="15" width="13" style="71" bestFit="1" customWidth="1"/>
    <col min="16" max="17" width="10.33203125" style="71" bestFit="1" customWidth="1"/>
    <col min="18" max="18" width="8.88671875" style="82"/>
    <col min="19" max="16384" width="8.88671875" style="71"/>
  </cols>
  <sheetData>
    <row r="1" spans="1:19" ht="37.6" customHeight="1" x14ac:dyDescent="0.3">
      <c r="A1" s="102" t="s">
        <v>1207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</row>
    <row r="2" spans="1:19" ht="26.3" x14ac:dyDescent="0.3">
      <c r="A2" s="103" t="s">
        <v>969</v>
      </c>
      <c r="B2" s="103" t="s">
        <v>970</v>
      </c>
      <c r="C2" s="103" t="s">
        <v>0</v>
      </c>
      <c r="D2" s="103" t="s">
        <v>1</v>
      </c>
      <c r="E2" s="103" t="s">
        <v>1208</v>
      </c>
      <c r="F2" s="103" t="s">
        <v>2</v>
      </c>
      <c r="G2" s="103" t="s">
        <v>3</v>
      </c>
      <c r="H2" s="103" t="s">
        <v>4</v>
      </c>
      <c r="I2" s="104" t="s">
        <v>5</v>
      </c>
      <c r="J2" s="104" t="s">
        <v>6</v>
      </c>
      <c r="K2" s="104" t="s">
        <v>7</v>
      </c>
      <c r="L2" s="104" t="s">
        <v>8</v>
      </c>
      <c r="M2" s="105" t="s">
        <v>9</v>
      </c>
      <c r="N2" s="106" t="s">
        <v>971</v>
      </c>
      <c r="O2" s="104" t="s">
        <v>10</v>
      </c>
      <c r="P2" s="104" t="s">
        <v>11</v>
      </c>
      <c r="Q2" s="104" t="s">
        <v>12</v>
      </c>
      <c r="R2" s="107" t="s">
        <v>13</v>
      </c>
      <c r="S2" s="104" t="s">
        <v>412</v>
      </c>
    </row>
    <row r="3" spans="1:19" ht="70" customHeight="1" x14ac:dyDescent="0.3">
      <c r="A3" s="3" t="s">
        <v>14</v>
      </c>
      <c r="B3" s="11" t="s">
        <v>33</v>
      </c>
      <c r="C3" s="7">
        <v>51607</v>
      </c>
      <c r="D3" s="6" t="s">
        <v>15</v>
      </c>
      <c r="E3" s="6" t="s">
        <v>16</v>
      </c>
      <c r="F3" s="58" t="s">
        <v>17</v>
      </c>
      <c r="G3" s="6" t="s">
        <v>722</v>
      </c>
      <c r="H3" s="6" t="s">
        <v>18</v>
      </c>
      <c r="I3" s="56">
        <v>20000</v>
      </c>
      <c r="J3" s="5">
        <v>0</v>
      </c>
      <c r="K3" s="56">
        <v>0</v>
      </c>
      <c r="L3" s="56">
        <f t="shared" ref="L3:L66" si="0">SUM(I3:K3)</f>
        <v>20000</v>
      </c>
      <c r="M3" s="9">
        <v>0</v>
      </c>
      <c r="N3" s="83">
        <v>20000</v>
      </c>
      <c r="O3" s="10">
        <f>SUM(L3-N3)</f>
        <v>0</v>
      </c>
      <c r="P3" s="4">
        <v>43523</v>
      </c>
      <c r="Q3" s="4">
        <v>43978</v>
      </c>
      <c r="R3" s="31" t="s">
        <v>600</v>
      </c>
      <c r="S3" s="6" t="s">
        <v>413</v>
      </c>
    </row>
    <row r="4" spans="1:19" ht="70" customHeight="1" x14ac:dyDescent="0.3">
      <c r="A4" s="3" t="s">
        <v>14</v>
      </c>
      <c r="B4" s="11" t="s">
        <v>34</v>
      </c>
      <c r="C4" s="7">
        <v>51606</v>
      </c>
      <c r="D4" s="6" t="s">
        <v>19</v>
      </c>
      <c r="E4" s="6" t="s">
        <v>20</v>
      </c>
      <c r="F4" s="58" t="s">
        <v>17</v>
      </c>
      <c r="G4" s="6" t="s">
        <v>722</v>
      </c>
      <c r="H4" s="6" t="s">
        <v>21</v>
      </c>
      <c r="I4" s="56">
        <v>19512.72</v>
      </c>
      <c r="J4" s="5">
        <v>0</v>
      </c>
      <c r="K4" s="56">
        <v>0</v>
      </c>
      <c r="L4" s="56">
        <f t="shared" si="0"/>
        <v>19512.72</v>
      </c>
      <c r="M4" s="9">
        <v>0</v>
      </c>
      <c r="N4" s="83">
        <v>19512.72</v>
      </c>
      <c r="O4" s="10">
        <f t="shared" ref="O4:O67" si="1">SUM(L4-N4)</f>
        <v>0</v>
      </c>
      <c r="P4" s="4">
        <v>43523</v>
      </c>
      <c r="Q4" s="4">
        <v>43978</v>
      </c>
      <c r="R4" s="31">
        <v>41090</v>
      </c>
      <c r="S4" s="6" t="s">
        <v>413</v>
      </c>
    </row>
    <row r="5" spans="1:19" ht="70" customHeight="1" x14ac:dyDescent="0.3">
      <c r="A5" s="3" t="s">
        <v>14</v>
      </c>
      <c r="B5" s="11" t="s">
        <v>35</v>
      </c>
      <c r="C5" s="7">
        <v>51619</v>
      </c>
      <c r="D5" s="6" t="s">
        <v>22</v>
      </c>
      <c r="E5" s="6" t="s">
        <v>23</v>
      </c>
      <c r="F5" s="58" t="s">
        <v>17</v>
      </c>
      <c r="G5" s="6" t="s">
        <v>722</v>
      </c>
      <c r="H5" s="6" t="s">
        <v>24</v>
      </c>
      <c r="I5" s="56">
        <v>10000</v>
      </c>
      <c r="J5" s="5">
        <v>0</v>
      </c>
      <c r="K5" s="56">
        <v>0</v>
      </c>
      <c r="L5" s="56">
        <f t="shared" si="0"/>
        <v>10000</v>
      </c>
      <c r="M5" s="9">
        <v>0</v>
      </c>
      <c r="N5" s="83">
        <v>10000</v>
      </c>
      <c r="O5" s="10">
        <f t="shared" si="1"/>
        <v>0</v>
      </c>
      <c r="P5" s="12">
        <v>43557</v>
      </c>
      <c r="Q5" s="12">
        <v>44014</v>
      </c>
      <c r="R5" s="32" t="s">
        <v>565</v>
      </c>
      <c r="S5" s="6" t="s">
        <v>413</v>
      </c>
    </row>
    <row r="6" spans="1:19" ht="70" customHeight="1" x14ac:dyDescent="0.3">
      <c r="A6" s="3" t="s">
        <v>14</v>
      </c>
      <c r="B6" s="11" t="s">
        <v>36</v>
      </c>
      <c r="C6" s="7">
        <v>51615</v>
      </c>
      <c r="D6" s="6" t="s">
        <v>22</v>
      </c>
      <c r="E6" s="6" t="s">
        <v>25</v>
      </c>
      <c r="F6" s="58" t="s">
        <v>26</v>
      </c>
      <c r="G6" s="6" t="s">
        <v>718</v>
      </c>
      <c r="H6" s="6" t="s">
        <v>27</v>
      </c>
      <c r="I6" s="56">
        <v>132000</v>
      </c>
      <c r="J6" s="5">
        <v>168000</v>
      </c>
      <c r="K6" s="56">
        <v>0</v>
      </c>
      <c r="L6" s="56">
        <f t="shared" si="0"/>
        <v>300000</v>
      </c>
      <c r="M6" s="9">
        <v>3</v>
      </c>
      <c r="N6" s="83">
        <v>300000</v>
      </c>
      <c r="O6" s="10">
        <f t="shared" si="1"/>
        <v>0</v>
      </c>
      <c r="P6" s="4">
        <v>43557</v>
      </c>
      <c r="Q6" s="4">
        <v>44379</v>
      </c>
      <c r="R6" s="31" t="s">
        <v>566</v>
      </c>
      <c r="S6" s="6" t="s">
        <v>413</v>
      </c>
    </row>
    <row r="7" spans="1:19" ht="70" customHeight="1" x14ac:dyDescent="0.3">
      <c r="A7" s="13" t="s">
        <v>14</v>
      </c>
      <c r="B7" s="11" t="s">
        <v>37</v>
      </c>
      <c r="C7" s="7">
        <v>51616</v>
      </c>
      <c r="D7" s="6" t="s">
        <v>19</v>
      </c>
      <c r="E7" s="6" t="s">
        <v>28</v>
      </c>
      <c r="F7" s="58" t="s">
        <v>29</v>
      </c>
      <c r="G7" s="6" t="s">
        <v>715</v>
      </c>
      <c r="H7" s="6" t="s">
        <v>30</v>
      </c>
      <c r="I7" s="56">
        <v>13000</v>
      </c>
      <c r="J7" s="5">
        <v>36000</v>
      </c>
      <c r="K7" s="56">
        <v>49000</v>
      </c>
      <c r="L7" s="56">
        <f t="shared" si="0"/>
        <v>98000</v>
      </c>
      <c r="M7" s="9">
        <v>1</v>
      </c>
      <c r="N7" s="83">
        <v>98000</v>
      </c>
      <c r="O7" s="10">
        <f t="shared" si="1"/>
        <v>0</v>
      </c>
      <c r="P7" s="4">
        <v>43523</v>
      </c>
      <c r="Q7" s="4">
        <v>44343</v>
      </c>
      <c r="R7" s="31">
        <v>41089</v>
      </c>
      <c r="S7" s="6" t="s">
        <v>413</v>
      </c>
    </row>
    <row r="8" spans="1:19" s="21" customFormat="1" ht="70" customHeight="1" x14ac:dyDescent="0.3">
      <c r="A8" s="14" t="s">
        <v>14</v>
      </c>
      <c r="B8" s="15" t="s">
        <v>52</v>
      </c>
      <c r="C8" s="16">
        <v>51272</v>
      </c>
      <c r="D8" s="17" t="s">
        <v>22</v>
      </c>
      <c r="E8" s="17" t="s">
        <v>53</v>
      </c>
      <c r="F8" s="57" t="s">
        <v>54</v>
      </c>
      <c r="G8" s="17" t="s">
        <v>576</v>
      </c>
      <c r="H8" s="17" t="s">
        <v>55</v>
      </c>
      <c r="I8" s="72">
        <v>3754.08</v>
      </c>
      <c r="J8" s="5">
        <v>0</v>
      </c>
      <c r="K8" s="5">
        <v>141245.92000000001</v>
      </c>
      <c r="L8" s="56">
        <f t="shared" si="0"/>
        <v>145000</v>
      </c>
      <c r="M8" s="18">
        <v>0</v>
      </c>
      <c r="N8" s="83">
        <v>145000</v>
      </c>
      <c r="O8" s="10">
        <f t="shared" si="1"/>
        <v>0</v>
      </c>
      <c r="P8" s="19">
        <v>43563</v>
      </c>
      <c r="Q8" s="19">
        <v>44020</v>
      </c>
      <c r="R8" s="33" t="s">
        <v>567</v>
      </c>
      <c r="S8" s="6" t="s">
        <v>413</v>
      </c>
    </row>
    <row r="9" spans="1:19" s="23" customFormat="1" ht="70" customHeight="1" x14ac:dyDescent="0.3">
      <c r="A9" s="22" t="s">
        <v>14</v>
      </c>
      <c r="B9" s="15" t="s">
        <v>56</v>
      </c>
      <c r="C9" s="16">
        <v>51304</v>
      </c>
      <c r="D9" s="17" t="s">
        <v>57</v>
      </c>
      <c r="E9" s="17" t="s">
        <v>58</v>
      </c>
      <c r="F9" s="57" t="s">
        <v>54</v>
      </c>
      <c r="G9" s="17" t="s">
        <v>576</v>
      </c>
      <c r="H9" s="17" t="s">
        <v>59</v>
      </c>
      <c r="I9" s="5">
        <v>0</v>
      </c>
      <c r="J9" s="5">
        <v>0</v>
      </c>
      <c r="K9" s="5">
        <v>135000</v>
      </c>
      <c r="L9" s="56">
        <f t="shared" si="0"/>
        <v>135000</v>
      </c>
      <c r="M9" s="18">
        <v>0</v>
      </c>
      <c r="N9" s="83">
        <v>135000</v>
      </c>
      <c r="O9" s="10">
        <f t="shared" si="1"/>
        <v>0</v>
      </c>
      <c r="P9" s="19">
        <v>43566</v>
      </c>
      <c r="Q9" s="19">
        <v>44023</v>
      </c>
      <c r="R9" s="33" t="s">
        <v>568</v>
      </c>
      <c r="S9" s="6" t="s">
        <v>413</v>
      </c>
    </row>
    <row r="10" spans="1:19" s="23" customFormat="1" ht="70" customHeight="1" x14ac:dyDescent="0.3">
      <c r="A10" s="22" t="s">
        <v>14</v>
      </c>
      <c r="B10" s="15" t="s">
        <v>60</v>
      </c>
      <c r="C10" s="16">
        <v>51133</v>
      </c>
      <c r="D10" s="17" t="s">
        <v>61</v>
      </c>
      <c r="E10" s="17" t="s">
        <v>62</v>
      </c>
      <c r="F10" s="57" t="s">
        <v>54</v>
      </c>
      <c r="G10" s="17" t="s">
        <v>576</v>
      </c>
      <c r="H10" s="17" t="s">
        <v>63</v>
      </c>
      <c r="I10" s="72">
        <v>126000</v>
      </c>
      <c r="J10" s="5">
        <v>0</v>
      </c>
      <c r="K10" s="5">
        <v>9000</v>
      </c>
      <c r="L10" s="56">
        <f t="shared" si="0"/>
        <v>135000</v>
      </c>
      <c r="M10" s="18">
        <v>0</v>
      </c>
      <c r="N10" s="83">
        <v>135000</v>
      </c>
      <c r="O10" s="10">
        <f t="shared" si="1"/>
        <v>0</v>
      </c>
      <c r="P10" s="25">
        <v>43539</v>
      </c>
      <c r="Q10" s="25">
        <v>43997</v>
      </c>
      <c r="R10" s="34" t="s">
        <v>569</v>
      </c>
      <c r="S10" s="6" t="s">
        <v>413</v>
      </c>
    </row>
    <row r="11" spans="1:19" s="23" customFormat="1" ht="70" customHeight="1" x14ac:dyDescent="0.3">
      <c r="A11" s="22" t="s">
        <v>14</v>
      </c>
      <c r="B11" s="15" t="s">
        <v>64</v>
      </c>
      <c r="C11" s="16">
        <v>51309</v>
      </c>
      <c r="D11" s="17" t="s">
        <v>65</v>
      </c>
      <c r="E11" s="17" t="s">
        <v>66</v>
      </c>
      <c r="F11" s="57" t="s">
        <v>54</v>
      </c>
      <c r="G11" s="17" t="s">
        <v>576</v>
      </c>
      <c r="H11" s="17" t="s">
        <v>67</v>
      </c>
      <c r="I11" s="72">
        <v>0</v>
      </c>
      <c r="J11" s="5">
        <v>0</v>
      </c>
      <c r="K11" s="5">
        <v>135000</v>
      </c>
      <c r="L11" s="56">
        <f t="shared" si="0"/>
        <v>135000</v>
      </c>
      <c r="M11" s="18">
        <v>0</v>
      </c>
      <c r="N11" s="83">
        <v>135000</v>
      </c>
      <c r="O11" s="10">
        <f t="shared" si="1"/>
        <v>0</v>
      </c>
      <c r="P11" s="25">
        <v>43539</v>
      </c>
      <c r="Q11" s="25">
        <v>43997</v>
      </c>
      <c r="R11" s="34" t="s">
        <v>570</v>
      </c>
      <c r="S11" s="6" t="s">
        <v>413</v>
      </c>
    </row>
    <row r="12" spans="1:19" s="23" customFormat="1" ht="70" customHeight="1" x14ac:dyDescent="0.3">
      <c r="A12" s="22" t="s">
        <v>14</v>
      </c>
      <c r="B12" s="15" t="s">
        <v>68</v>
      </c>
      <c r="C12" s="16">
        <v>51325</v>
      </c>
      <c r="D12" s="17" t="s">
        <v>19</v>
      </c>
      <c r="E12" s="17" t="s">
        <v>69</v>
      </c>
      <c r="F12" s="57" t="s">
        <v>54</v>
      </c>
      <c r="G12" s="17" t="s">
        <v>576</v>
      </c>
      <c r="H12" s="17" t="s">
        <v>70</v>
      </c>
      <c r="I12" s="72">
        <v>135000</v>
      </c>
      <c r="J12" s="5">
        <v>0</v>
      </c>
      <c r="K12" s="5">
        <v>0</v>
      </c>
      <c r="L12" s="56">
        <f t="shared" si="0"/>
        <v>135000</v>
      </c>
      <c r="M12" s="18">
        <v>0</v>
      </c>
      <c r="N12" s="83">
        <v>135000</v>
      </c>
      <c r="O12" s="10">
        <f t="shared" si="1"/>
        <v>0</v>
      </c>
      <c r="P12" s="25">
        <v>43537</v>
      </c>
      <c r="Q12" s="25">
        <v>43995</v>
      </c>
      <c r="R12" s="34" t="s">
        <v>398</v>
      </c>
      <c r="S12" s="6" t="s">
        <v>413</v>
      </c>
    </row>
    <row r="13" spans="1:19" s="23" customFormat="1" ht="70" customHeight="1" x14ac:dyDescent="0.3">
      <c r="A13" s="22" t="s">
        <v>14</v>
      </c>
      <c r="B13" s="15" t="s">
        <v>71</v>
      </c>
      <c r="C13" s="16">
        <v>51166</v>
      </c>
      <c r="D13" s="17" t="s">
        <v>43</v>
      </c>
      <c r="E13" s="17" t="s">
        <v>73</v>
      </c>
      <c r="F13" s="57" t="s">
        <v>54</v>
      </c>
      <c r="G13" s="17" t="s">
        <v>576</v>
      </c>
      <c r="H13" s="17" t="s">
        <v>74</v>
      </c>
      <c r="I13" s="72">
        <v>39090</v>
      </c>
      <c r="J13" s="5">
        <v>0</v>
      </c>
      <c r="K13" s="5">
        <v>95910</v>
      </c>
      <c r="L13" s="56">
        <f t="shared" si="0"/>
        <v>135000</v>
      </c>
      <c r="M13" s="18">
        <v>0</v>
      </c>
      <c r="N13" s="83">
        <v>135000</v>
      </c>
      <c r="O13" s="10">
        <f t="shared" si="1"/>
        <v>0</v>
      </c>
      <c r="P13" s="25">
        <v>43601</v>
      </c>
      <c r="Q13" s="25">
        <v>44059</v>
      </c>
      <c r="R13" s="34" t="s">
        <v>896</v>
      </c>
      <c r="S13" s="6" t="s">
        <v>413</v>
      </c>
    </row>
    <row r="14" spans="1:19" s="23" customFormat="1" ht="70" customHeight="1" x14ac:dyDescent="0.3">
      <c r="A14" s="22" t="s">
        <v>14</v>
      </c>
      <c r="B14" s="15" t="s">
        <v>75</v>
      </c>
      <c r="C14" s="16">
        <v>51280</v>
      </c>
      <c r="D14" s="17" t="s">
        <v>15</v>
      </c>
      <c r="E14" s="17" t="s">
        <v>76</v>
      </c>
      <c r="F14" s="57" t="s">
        <v>54</v>
      </c>
      <c r="G14" s="17" t="s">
        <v>77</v>
      </c>
      <c r="H14" s="17" t="s">
        <v>78</v>
      </c>
      <c r="I14" s="72">
        <v>44000</v>
      </c>
      <c r="J14" s="5">
        <v>0</v>
      </c>
      <c r="K14" s="5">
        <v>91000</v>
      </c>
      <c r="L14" s="56">
        <f t="shared" si="0"/>
        <v>135000</v>
      </c>
      <c r="M14" s="18">
        <v>0</v>
      </c>
      <c r="N14" s="83">
        <v>135000</v>
      </c>
      <c r="O14" s="10">
        <f t="shared" si="1"/>
        <v>0</v>
      </c>
      <c r="P14" s="25">
        <v>43523</v>
      </c>
      <c r="Q14" s="25">
        <v>43978</v>
      </c>
      <c r="R14" s="34">
        <v>41092</v>
      </c>
      <c r="S14" s="6" t="s">
        <v>413</v>
      </c>
    </row>
    <row r="15" spans="1:19" s="23" customFormat="1" ht="70" customHeight="1" x14ac:dyDescent="0.3">
      <c r="A15" s="22" t="s">
        <v>14</v>
      </c>
      <c r="B15" s="15" t="s">
        <v>79</v>
      </c>
      <c r="C15" s="16">
        <v>51155</v>
      </c>
      <c r="D15" s="17" t="s">
        <v>80</v>
      </c>
      <c r="E15" s="17" t="s">
        <v>81</v>
      </c>
      <c r="F15" s="57" t="s">
        <v>54</v>
      </c>
      <c r="G15" s="17" t="s">
        <v>576</v>
      </c>
      <c r="H15" s="17" t="s">
        <v>82</v>
      </c>
      <c r="I15" s="72">
        <v>135000</v>
      </c>
      <c r="J15" s="5">
        <v>0</v>
      </c>
      <c r="K15" s="5">
        <v>0</v>
      </c>
      <c r="L15" s="56">
        <f t="shared" si="0"/>
        <v>135000</v>
      </c>
      <c r="M15" s="18">
        <v>0</v>
      </c>
      <c r="N15" s="83">
        <v>135000</v>
      </c>
      <c r="O15" s="10">
        <f t="shared" si="1"/>
        <v>0</v>
      </c>
      <c r="P15" s="25">
        <v>43523</v>
      </c>
      <c r="Q15" s="25">
        <v>43978</v>
      </c>
      <c r="R15" s="34">
        <v>41093</v>
      </c>
      <c r="S15" s="6" t="s">
        <v>413</v>
      </c>
    </row>
    <row r="16" spans="1:19" s="23" customFormat="1" ht="70" customHeight="1" x14ac:dyDescent="0.3">
      <c r="A16" s="22" t="s">
        <v>14</v>
      </c>
      <c r="B16" s="15" t="s">
        <v>83</v>
      </c>
      <c r="C16" s="16">
        <v>51184</v>
      </c>
      <c r="D16" s="17" t="s">
        <v>84</v>
      </c>
      <c r="E16" s="17" t="s">
        <v>85</v>
      </c>
      <c r="F16" s="57" t="s">
        <v>54</v>
      </c>
      <c r="G16" s="17" t="s">
        <v>576</v>
      </c>
      <c r="H16" s="17" t="s">
        <v>86</v>
      </c>
      <c r="I16" s="72">
        <v>135000</v>
      </c>
      <c r="J16" s="5">
        <v>0</v>
      </c>
      <c r="K16" s="5">
        <v>0</v>
      </c>
      <c r="L16" s="56">
        <f t="shared" si="0"/>
        <v>135000</v>
      </c>
      <c r="M16" s="18">
        <v>0</v>
      </c>
      <c r="N16" s="83">
        <v>135000</v>
      </c>
      <c r="O16" s="10">
        <f t="shared" si="1"/>
        <v>0</v>
      </c>
      <c r="P16" s="26">
        <v>43535</v>
      </c>
      <c r="Q16" s="26">
        <v>43993</v>
      </c>
      <c r="R16" s="35" t="s">
        <v>400</v>
      </c>
      <c r="S16" s="6" t="s">
        <v>413</v>
      </c>
    </row>
    <row r="17" spans="1:19" s="21" customFormat="1" ht="70" customHeight="1" x14ac:dyDescent="0.3">
      <c r="A17" s="14" t="s">
        <v>14</v>
      </c>
      <c r="B17" s="15" t="s">
        <v>38</v>
      </c>
      <c r="C17" s="16">
        <v>51103</v>
      </c>
      <c r="D17" s="17" t="s">
        <v>22</v>
      </c>
      <c r="E17" s="17" t="s">
        <v>39</v>
      </c>
      <c r="F17" s="57" t="s">
        <v>40</v>
      </c>
      <c r="G17" s="17" t="s">
        <v>725</v>
      </c>
      <c r="H17" s="17" t="s">
        <v>41</v>
      </c>
      <c r="I17" s="72">
        <v>48210</v>
      </c>
      <c r="J17" s="5">
        <v>77400</v>
      </c>
      <c r="K17" s="72">
        <v>7000</v>
      </c>
      <c r="L17" s="56">
        <f t="shared" si="0"/>
        <v>132610</v>
      </c>
      <c r="M17" s="18">
        <v>3</v>
      </c>
      <c r="N17" s="83">
        <v>132610</v>
      </c>
      <c r="O17" s="10">
        <f t="shared" si="1"/>
        <v>0</v>
      </c>
      <c r="P17" s="19">
        <v>43563</v>
      </c>
      <c r="Q17" s="19">
        <v>44750</v>
      </c>
      <c r="R17" s="33" t="s">
        <v>571</v>
      </c>
      <c r="S17" s="6" t="s">
        <v>413</v>
      </c>
    </row>
    <row r="18" spans="1:19" s="21" customFormat="1" ht="70" customHeight="1" x14ac:dyDescent="0.3">
      <c r="A18" s="14" t="s">
        <v>14</v>
      </c>
      <c r="B18" s="15" t="s">
        <v>100</v>
      </c>
      <c r="C18" s="16">
        <v>49158</v>
      </c>
      <c r="D18" s="17" t="s">
        <v>80</v>
      </c>
      <c r="E18" s="17" t="s">
        <v>101</v>
      </c>
      <c r="F18" s="57" t="s">
        <v>817</v>
      </c>
      <c r="G18" s="17" t="s">
        <v>716</v>
      </c>
      <c r="H18" s="17" t="s">
        <v>102</v>
      </c>
      <c r="I18" s="72">
        <v>0</v>
      </c>
      <c r="J18" s="5">
        <v>24000</v>
      </c>
      <c r="K18" s="72">
        <v>0</v>
      </c>
      <c r="L18" s="56">
        <f t="shared" si="0"/>
        <v>24000</v>
      </c>
      <c r="M18" s="18">
        <v>1</v>
      </c>
      <c r="N18" s="83">
        <v>8000</v>
      </c>
      <c r="O18" s="10">
        <f t="shared" si="1"/>
        <v>16000</v>
      </c>
      <c r="P18" s="19">
        <v>43523</v>
      </c>
      <c r="Q18" s="19">
        <v>44343</v>
      </c>
      <c r="R18" s="33">
        <v>41094</v>
      </c>
      <c r="S18" s="6" t="s">
        <v>413</v>
      </c>
    </row>
    <row r="19" spans="1:19" s="23" customFormat="1" ht="70" customHeight="1" x14ac:dyDescent="0.3">
      <c r="A19" s="22" t="s">
        <v>14</v>
      </c>
      <c r="B19" s="15" t="s">
        <v>103</v>
      </c>
      <c r="C19" s="16">
        <v>49386</v>
      </c>
      <c r="D19" s="17" t="s">
        <v>65</v>
      </c>
      <c r="E19" s="17" t="s">
        <v>104</v>
      </c>
      <c r="F19" s="57" t="s">
        <v>817</v>
      </c>
      <c r="G19" s="17" t="s">
        <v>716</v>
      </c>
      <c r="H19" s="17" t="s">
        <v>105</v>
      </c>
      <c r="I19" s="72">
        <v>0</v>
      </c>
      <c r="J19" s="5">
        <v>6000</v>
      </c>
      <c r="K19" s="72">
        <v>0</v>
      </c>
      <c r="L19" s="56">
        <f t="shared" si="0"/>
        <v>6000</v>
      </c>
      <c r="M19" s="18">
        <v>1</v>
      </c>
      <c r="N19" s="83">
        <v>6000</v>
      </c>
      <c r="O19" s="10">
        <f t="shared" si="1"/>
        <v>0</v>
      </c>
      <c r="P19" s="19">
        <v>43539</v>
      </c>
      <c r="Q19" s="19">
        <v>43718</v>
      </c>
      <c r="R19" s="33" t="s">
        <v>572</v>
      </c>
      <c r="S19" s="6" t="s">
        <v>972</v>
      </c>
    </row>
    <row r="20" spans="1:19" s="23" customFormat="1" ht="70" customHeight="1" x14ac:dyDescent="0.3">
      <c r="A20" s="22" t="s">
        <v>14</v>
      </c>
      <c r="B20" s="15" t="s">
        <v>106</v>
      </c>
      <c r="C20" s="16">
        <v>49862</v>
      </c>
      <c r="D20" s="17" t="s">
        <v>22</v>
      </c>
      <c r="E20" s="17" t="s">
        <v>107</v>
      </c>
      <c r="F20" s="57" t="s">
        <v>817</v>
      </c>
      <c r="G20" s="17" t="s">
        <v>716</v>
      </c>
      <c r="H20" s="17" t="s">
        <v>108</v>
      </c>
      <c r="I20" s="72">
        <v>0</v>
      </c>
      <c r="J20" s="5">
        <v>24000</v>
      </c>
      <c r="K20" s="72">
        <v>0</v>
      </c>
      <c r="L20" s="56">
        <f t="shared" si="0"/>
        <v>24000</v>
      </c>
      <c r="M20" s="18">
        <v>1</v>
      </c>
      <c r="N20" s="83">
        <f>8000+1000+2000</f>
        <v>11000</v>
      </c>
      <c r="O20" s="10">
        <f t="shared" si="1"/>
        <v>13000</v>
      </c>
      <c r="P20" s="25">
        <v>43563</v>
      </c>
      <c r="Q20" s="25">
        <v>44385</v>
      </c>
      <c r="R20" s="34" t="s">
        <v>578</v>
      </c>
      <c r="S20" s="6" t="s">
        <v>413</v>
      </c>
    </row>
    <row r="21" spans="1:19" s="23" customFormat="1" ht="70" customHeight="1" x14ac:dyDescent="0.3">
      <c r="A21" s="14" t="s">
        <v>14</v>
      </c>
      <c r="B21" s="15" t="s">
        <v>109</v>
      </c>
      <c r="C21" s="16">
        <v>49972</v>
      </c>
      <c r="D21" s="17" t="s">
        <v>61</v>
      </c>
      <c r="E21" s="17" t="s">
        <v>110</v>
      </c>
      <c r="F21" s="57" t="s">
        <v>817</v>
      </c>
      <c r="G21" s="17" t="s">
        <v>716</v>
      </c>
      <c r="H21" s="17" t="s">
        <v>111</v>
      </c>
      <c r="I21" s="72">
        <v>0</v>
      </c>
      <c r="J21" s="5">
        <v>24000</v>
      </c>
      <c r="K21" s="72">
        <v>0</v>
      </c>
      <c r="L21" s="56">
        <f t="shared" si="0"/>
        <v>24000</v>
      </c>
      <c r="M21" s="18">
        <v>1</v>
      </c>
      <c r="N21" s="83">
        <v>8000</v>
      </c>
      <c r="O21" s="10">
        <f t="shared" si="1"/>
        <v>16000</v>
      </c>
      <c r="P21" s="25">
        <v>43532</v>
      </c>
      <c r="Q21" s="25">
        <v>44355</v>
      </c>
      <c r="R21" s="34">
        <v>41122</v>
      </c>
      <c r="S21" s="6" t="s">
        <v>413</v>
      </c>
    </row>
    <row r="22" spans="1:19" s="23" customFormat="1" ht="70" customHeight="1" x14ac:dyDescent="0.3">
      <c r="A22" s="14" t="s">
        <v>14</v>
      </c>
      <c r="B22" s="15" t="s">
        <v>112</v>
      </c>
      <c r="C22" s="16">
        <v>49594</v>
      </c>
      <c r="D22" s="17" t="s">
        <v>61</v>
      </c>
      <c r="E22" s="17" t="s">
        <v>113</v>
      </c>
      <c r="F22" s="57" t="s">
        <v>817</v>
      </c>
      <c r="G22" s="17" t="s">
        <v>716</v>
      </c>
      <c r="H22" s="17" t="s">
        <v>114</v>
      </c>
      <c r="I22" s="72">
        <v>0</v>
      </c>
      <c r="J22" s="5">
        <v>24000</v>
      </c>
      <c r="K22" s="72">
        <v>0</v>
      </c>
      <c r="L22" s="56">
        <f t="shared" si="0"/>
        <v>24000</v>
      </c>
      <c r="M22" s="18">
        <v>1</v>
      </c>
      <c r="N22" s="83">
        <v>8000</v>
      </c>
      <c r="O22" s="10">
        <f t="shared" si="1"/>
        <v>16000</v>
      </c>
      <c r="P22" s="25">
        <v>43532</v>
      </c>
      <c r="Q22" s="25">
        <v>44355</v>
      </c>
      <c r="R22" s="34">
        <v>41124</v>
      </c>
      <c r="S22" s="6" t="s">
        <v>413</v>
      </c>
    </row>
    <row r="23" spans="1:19" s="23" customFormat="1" ht="70" customHeight="1" x14ac:dyDescent="0.3">
      <c r="A23" s="14" t="s">
        <v>14</v>
      </c>
      <c r="B23" s="15" t="s">
        <v>95</v>
      </c>
      <c r="C23" s="16">
        <v>49208</v>
      </c>
      <c r="D23" s="17" t="s">
        <v>61</v>
      </c>
      <c r="E23" s="17" t="s">
        <v>115</v>
      </c>
      <c r="F23" s="57" t="s">
        <v>817</v>
      </c>
      <c r="G23" s="17" t="s">
        <v>716</v>
      </c>
      <c r="H23" s="17" t="s">
        <v>116</v>
      </c>
      <c r="I23" s="72">
        <v>0</v>
      </c>
      <c r="J23" s="5">
        <v>24000</v>
      </c>
      <c r="K23" s="72">
        <v>0</v>
      </c>
      <c r="L23" s="56">
        <f t="shared" si="0"/>
        <v>24000</v>
      </c>
      <c r="M23" s="18">
        <v>1</v>
      </c>
      <c r="N23" s="83">
        <v>8000</v>
      </c>
      <c r="O23" s="10">
        <f t="shared" si="1"/>
        <v>16000</v>
      </c>
      <c r="P23" s="25">
        <v>43532</v>
      </c>
      <c r="Q23" s="25">
        <v>44355</v>
      </c>
      <c r="R23" s="34">
        <v>41121</v>
      </c>
      <c r="S23" s="6" t="s">
        <v>413</v>
      </c>
    </row>
    <row r="24" spans="1:19" s="23" customFormat="1" ht="70" customHeight="1" x14ac:dyDescent="0.3">
      <c r="A24" s="14" t="s">
        <v>14</v>
      </c>
      <c r="B24" s="15" t="s">
        <v>117</v>
      </c>
      <c r="C24" s="16">
        <v>49595</v>
      </c>
      <c r="D24" s="17" t="s">
        <v>80</v>
      </c>
      <c r="E24" s="17" t="s">
        <v>118</v>
      </c>
      <c r="F24" s="57" t="s">
        <v>817</v>
      </c>
      <c r="G24" s="17" t="s">
        <v>717</v>
      </c>
      <c r="H24" s="17" t="s">
        <v>119</v>
      </c>
      <c r="I24" s="72">
        <v>0</v>
      </c>
      <c r="J24" s="5">
        <v>24000</v>
      </c>
      <c r="K24" s="72">
        <v>0</v>
      </c>
      <c r="L24" s="56">
        <f t="shared" si="0"/>
        <v>24000</v>
      </c>
      <c r="M24" s="18">
        <v>1</v>
      </c>
      <c r="N24" s="83">
        <v>8000</v>
      </c>
      <c r="O24" s="10">
        <f t="shared" si="1"/>
        <v>16000</v>
      </c>
      <c r="P24" s="25">
        <v>43523</v>
      </c>
      <c r="Q24" s="25">
        <v>44343</v>
      </c>
      <c r="R24" s="34">
        <v>41098</v>
      </c>
      <c r="S24" s="6" t="s">
        <v>413</v>
      </c>
    </row>
    <row r="25" spans="1:19" s="23" customFormat="1" ht="70" customHeight="1" x14ac:dyDescent="0.3">
      <c r="A25" s="14" t="s">
        <v>14</v>
      </c>
      <c r="B25" s="15" t="s">
        <v>120</v>
      </c>
      <c r="C25" s="16">
        <v>50178</v>
      </c>
      <c r="D25" s="17" t="s">
        <v>22</v>
      </c>
      <c r="E25" s="17" t="s">
        <v>121</v>
      </c>
      <c r="F25" s="57" t="s">
        <v>817</v>
      </c>
      <c r="G25" s="6" t="s">
        <v>715</v>
      </c>
      <c r="H25" s="17" t="s">
        <v>122</v>
      </c>
      <c r="I25" s="72">
        <v>0</v>
      </c>
      <c r="J25" s="5">
        <v>24000</v>
      </c>
      <c r="K25" s="72">
        <v>0</v>
      </c>
      <c r="L25" s="56">
        <f t="shared" si="0"/>
        <v>24000</v>
      </c>
      <c r="M25" s="18">
        <v>1</v>
      </c>
      <c r="N25" s="83">
        <f>8000+1000+2000</f>
        <v>11000</v>
      </c>
      <c r="O25" s="10">
        <f t="shared" si="1"/>
        <v>13000</v>
      </c>
      <c r="P25" s="25">
        <v>43563</v>
      </c>
      <c r="Q25" s="25">
        <v>44385</v>
      </c>
      <c r="R25" s="34" t="s">
        <v>579</v>
      </c>
      <c r="S25" s="6" t="s">
        <v>413</v>
      </c>
    </row>
    <row r="26" spans="1:19" s="23" customFormat="1" ht="70" customHeight="1" x14ac:dyDescent="0.3">
      <c r="A26" s="14" t="s">
        <v>14</v>
      </c>
      <c r="B26" s="15" t="s">
        <v>123</v>
      </c>
      <c r="C26" s="16">
        <v>49898</v>
      </c>
      <c r="D26" s="17" t="s">
        <v>19</v>
      </c>
      <c r="E26" s="17" t="s">
        <v>124</v>
      </c>
      <c r="F26" s="57" t="s">
        <v>817</v>
      </c>
      <c r="G26" s="6" t="s">
        <v>715</v>
      </c>
      <c r="H26" s="17" t="s">
        <v>125</v>
      </c>
      <c r="I26" s="72">
        <v>0</v>
      </c>
      <c r="J26" s="5">
        <v>24000</v>
      </c>
      <c r="K26" s="72">
        <v>0</v>
      </c>
      <c r="L26" s="56">
        <f t="shared" si="0"/>
        <v>24000</v>
      </c>
      <c r="M26" s="18">
        <v>1</v>
      </c>
      <c r="N26" s="83">
        <v>8000</v>
      </c>
      <c r="O26" s="10">
        <f t="shared" si="1"/>
        <v>16000</v>
      </c>
      <c r="P26" s="25">
        <v>43539</v>
      </c>
      <c r="Q26" s="25">
        <v>44362</v>
      </c>
      <c r="R26" s="34" t="s">
        <v>580</v>
      </c>
      <c r="S26" s="6" t="s">
        <v>413</v>
      </c>
    </row>
    <row r="27" spans="1:19" s="23" customFormat="1" ht="70" customHeight="1" x14ac:dyDescent="0.3">
      <c r="A27" s="14" t="s">
        <v>14</v>
      </c>
      <c r="B27" s="15" t="s">
        <v>126</v>
      </c>
      <c r="C27" s="16">
        <v>49657</v>
      </c>
      <c r="D27" s="17" t="s">
        <v>19</v>
      </c>
      <c r="E27" s="17" t="s">
        <v>127</v>
      </c>
      <c r="F27" s="57" t="s">
        <v>817</v>
      </c>
      <c r="G27" s="6" t="s">
        <v>715</v>
      </c>
      <c r="H27" s="17" t="s">
        <v>128</v>
      </c>
      <c r="I27" s="72">
        <v>0</v>
      </c>
      <c r="J27" s="5">
        <v>24000</v>
      </c>
      <c r="K27" s="72">
        <v>0</v>
      </c>
      <c r="L27" s="56">
        <f t="shared" si="0"/>
        <v>24000</v>
      </c>
      <c r="M27" s="18">
        <v>1</v>
      </c>
      <c r="N27" s="83">
        <v>8000</v>
      </c>
      <c r="O27" s="10">
        <f t="shared" si="1"/>
        <v>16000</v>
      </c>
      <c r="P27" s="25">
        <v>43539</v>
      </c>
      <c r="Q27" s="25">
        <v>44362</v>
      </c>
      <c r="R27" s="34" t="s">
        <v>581</v>
      </c>
      <c r="S27" s="6" t="s">
        <v>413</v>
      </c>
    </row>
    <row r="28" spans="1:19" s="23" customFormat="1" ht="70" customHeight="1" x14ac:dyDescent="0.3">
      <c r="A28" s="14" t="s">
        <v>14</v>
      </c>
      <c r="B28" s="15" t="s">
        <v>129</v>
      </c>
      <c r="C28" s="16">
        <v>48972</v>
      </c>
      <c r="D28" s="17" t="s">
        <v>61</v>
      </c>
      <c r="E28" s="17" t="s">
        <v>130</v>
      </c>
      <c r="F28" s="57" t="s">
        <v>817</v>
      </c>
      <c r="G28" s="6" t="s">
        <v>715</v>
      </c>
      <c r="H28" s="17" t="s">
        <v>131</v>
      </c>
      <c r="I28" s="72">
        <v>0</v>
      </c>
      <c r="J28" s="5">
        <v>24000</v>
      </c>
      <c r="K28" s="72">
        <v>0</v>
      </c>
      <c r="L28" s="56">
        <f t="shared" si="0"/>
        <v>24000</v>
      </c>
      <c r="M28" s="18">
        <v>1</v>
      </c>
      <c r="N28" s="83">
        <v>8000</v>
      </c>
      <c r="O28" s="10">
        <f t="shared" si="1"/>
        <v>16000</v>
      </c>
      <c r="P28" s="25">
        <v>43532</v>
      </c>
      <c r="Q28" s="25">
        <v>44355</v>
      </c>
      <c r="R28" s="34">
        <v>41126</v>
      </c>
      <c r="S28" s="6" t="s">
        <v>413</v>
      </c>
    </row>
    <row r="29" spans="1:19" s="23" customFormat="1" ht="70" customHeight="1" x14ac:dyDescent="0.3">
      <c r="A29" s="14" t="s">
        <v>14</v>
      </c>
      <c r="B29" s="15" t="s">
        <v>132</v>
      </c>
      <c r="C29" s="16">
        <v>50026</v>
      </c>
      <c r="D29" s="17" t="s">
        <v>72</v>
      </c>
      <c r="E29" s="17" t="s">
        <v>133</v>
      </c>
      <c r="F29" s="57" t="s">
        <v>817</v>
      </c>
      <c r="G29" s="6" t="s">
        <v>718</v>
      </c>
      <c r="H29" s="17" t="s">
        <v>134</v>
      </c>
      <c r="I29" s="72">
        <v>0</v>
      </c>
      <c r="J29" s="5">
        <v>24000</v>
      </c>
      <c r="K29" s="72">
        <v>0</v>
      </c>
      <c r="L29" s="56">
        <f t="shared" si="0"/>
        <v>24000</v>
      </c>
      <c r="M29" s="18">
        <v>1</v>
      </c>
      <c r="N29" s="83">
        <f>8000+6000</f>
        <v>14000</v>
      </c>
      <c r="O29" s="10">
        <f t="shared" si="1"/>
        <v>10000</v>
      </c>
      <c r="P29" s="25">
        <v>43523</v>
      </c>
      <c r="Q29" s="25">
        <v>44343</v>
      </c>
      <c r="R29" s="34">
        <v>41097</v>
      </c>
      <c r="S29" s="6" t="s">
        <v>413</v>
      </c>
    </row>
    <row r="30" spans="1:19" s="23" customFormat="1" ht="70" customHeight="1" x14ac:dyDescent="0.3">
      <c r="A30" s="14" t="s">
        <v>14</v>
      </c>
      <c r="B30" s="15" t="s">
        <v>135</v>
      </c>
      <c r="C30" s="16">
        <v>49226</v>
      </c>
      <c r="D30" s="17" t="s">
        <v>136</v>
      </c>
      <c r="E30" s="17" t="s">
        <v>137</v>
      </c>
      <c r="F30" s="57" t="s">
        <v>817</v>
      </c>
      <c r="G30" s="17" t="s">
        <v>712</v>
      </c>
      <c r="H30" s="17" t="s">
        <v>138</v>
      </c>
      <c r="I30" s="72">
        <v>0</v>
      </c>
      <c r="J30" s="5">
        <v>24000</v>
      </c>
      <c r="K30" s="72">
        <v>0</v>
      </c>
      <c r="L30" s="56">
        <f t="shared" si="0"/>
        <v>24000</v>
      </c>
      <c r="M30" s="18">
        <v>1</v>
      </c>
      <c r="N30" s="83">
        <f>8000+6000</f>
        <v>14000</v>
      </c>
      <c r="O30" s="10">
        <f t="shared" si="1"/>
        <v>10000</v>
      </c>
      <c r="P30" s="25">
        <v>43525</v>
      </c>
      <c r="Q30" s="25">
        <v>44348</v>
      </c>
      <c r="R30" s="34">
        <v>41100</v>
      </c>
      <c r="S30" s="6" t="s">
        <v>413</v>
      </c>
    </row>
    <row r="31" spans="1:19" s="23" customFormat="1" ht="70" customHeight="1" x14ac:dyDescent="0.3">
      <c r="A31" s="14" t="s">
        <v>14</v>
      </c>
      <c r="B31" s="15" t="s">
        <v>139</v>
      </c>
      <c r="C31" s="16">
        <v>49997</v>
      </c>
      <c r="D31" s="17" t="s">
        <v>61</v>
      </c>
      <c r="E31" s="17" t="s">
        <v>140</v>
      </c>
      <c r="F31" s="57" t="s">
        <v>817</v>
      </c>
      <c r="G31" s="17" t="s">
        <v>77</v>
      </c>
      <c r="H31" s="17" t="s">
        <v>141</v>
      </c>
      <c r="I31" s="72">
        <v>0</v>
      </c>
      <c r="J31" s="5">
        <v>24000</v>
      </c>
      <c r="K31" s="72">
        <v>0</v>
      </c>
      <c r="L31" s="56">
        <f t="shared" si="0"/>
        <v>24000</v>
      </c>
      <c r="M31" s="18">
        <v>1</v>
      </c>
      <c r="N31" s="83">
        <v>8000</v>
      </c>
      <c r="O31" s="10">
        <f t="shared" si="1"/>
        <v>16000</v>
      </c>
      <c r="P31" s="25">
        <v>43532</v>
      </c>
      <c r="Q31" s="25">
        <v>44355</v>
      </c>
      <c r="R31" s="34">
        <v>41128</v>
      </c>
      <c r="S31" s="6" t="s">
        <v>413</v>
      </c>
    </row>
    <row r="32" spans="1:19" s="23" customFormat="1" ht="70" customHeight="1" x14ac:dyDescent="0.3">
      <c r="A32" s="14" t="s">
        <v>14</v>
      </c>
      <c r="B32" s="15" t="s">
        <v>142</v>
      </c>
      <c r="C32" s="16">
        <v>49244</v>
      </c>
      <c r="D32" s="17" t="s">
        <v>57</v>
      </c>
      <c r="E32" s="17" t="s">
        <v>143</v>
      </c>
      <c r="F32" s="57" t="s">
        <v>817</v>
      </c>
      <c r="G32" s="17" t="s">
        <v>77</v>
      </c>
      <c r="H32" s="17" t="s">
        <v>144</v>
      </c>
      <c r="I32" s="72">
        <v>0</v>
      </c>
      <c r="J32" s="5">
        <v>24000</v>
      </c>
      <c r="K32" s="72">
        <v>0</v>
      </c>
      <c r="L32" s="56">
        <f t="shared" si="0"/>
        <v>24000</v>
      </c>
      <c r="M32" s="18">
        <v>1</v>
      </c>
      <c r="N32" s="83">
        <f>9000+2000</f>
        <v>11000</v>
      </c>
      <c r="O32" s="10">
        <f t="shared" si="1"/>
        <v>13000</v>
      </c>
      <c r="P32" s="25">
        <v>43566</v>
      </c>
      <c r="Q32" s="25">
        <v>44388</v>
      </c>
      <c r="R32" s="34" t="s">
        <v>582</v>
      </c>
      <c r="S32" s="6" t="s">
        <v>413</v>
      </c>
    </row>
    <row r="33" spans="1:19" s="23" customFormat="1" ht="70" customHeight="1" x14ac:dyDescent="0.3">
      <c r="A33" s="14" t="s">
        <v>14</v>
      </c>
      <c r="B33" s="15" t="s">
        <v>145</v>
      </c>
      <c r="C33" s="16">
        <v>49207</v>
      </c>
      <c r="D33" s="17" t="s">
        <v>72</v>
      </c>
      <c r="E33" s="17" t="s">
        <v>146</v>
      </c>
      <c r="F33" s="57" t="s">
        <v>817</v>
      </c>
      <c r="G33" s="17" t="s">
        <v>77</v>
      </c>
      <c r="H33" s="17" t="s">
        <v>147</v>
      </c>
      <c r="I33" s="72">
        <v>0</v>
      </c>
      <c r="J33" s="5">
        <v>24000</v>
      </c>
      <c r="K33" s="72">
        <v>0</v>
      </c>
      <c r="L33" s="56">
        <f t="shared" si="0"/>
        <v>24000</v>
      </c>
      <c r="M33" s="18">
        <v>1</v>
      </c>
      <c r="N33" s="83">
        <f>8000+6000</f>
        <v>14000</v>
      </c>
      <c r="O33" s="10">
        <f t="shared" si="1"/>
        <v>10000</v>
      </c>
      <c r="P33" s="25">
        <v>43523</v>
      </c>
      <c r="Q33" s="25">
        <v>44343</v>
      </c>
      <c r="R33" s="34">
        <v>41101</v>
      </c>
      <c r="S33" s="6" t="s">
        <v>413</v>
      </c>
    </row>
    <row r="34" spans="1:19" s="23" customFormat="1" ht="70" customHeight="1" x14ac:dyDescent="0.3">
      <c r="A34" s="14" t="s">
        <v>14</v>
      </c>
      <c r="B34" s="15" t="s">
        <v>148</v>
      </c>
      <c r="C34" s="16">
        <v>49028</v>
      </c>
      <c r="D34" s="17" t="s">
        <v>89</v>
      </c>
      <c r="E34" s="17" t="s">
        <v>149</v>
      </c>
      <c r="F34" s="57" t="s">
        <v>817</v>
      </c>
      <c r="G34" s="17" t="s">
        <v>77</v>
      </c>
      <c r="H34" s="17" t="s">
        <v>150</v>
      </c>
      <c r="I34" s="72">
        <v>0</v>
      </c>
      <c r="J34" s="5">
        <v>24000</v>
      </c>
      <c r="K34" s="72">
        <v>0</v>
      </c>
      <c r="L34" s="56">
        <f t="shared" si="0"/>
        <v>24000</v>
      </c>
      <c r="M34" s="18">
        <v>1</v>
      </c>
      <c r="N34" s="83">
        <f>10000+2000</f>
        <v>12000</v>
      </c>
      <c r="O34" s="10">
        <f t="shared" si="1"/>
        <v>12000</v>
      </c>
      <c r="P34" s="25">
        <v>43538</v>
      </c>
      <c r="Q34" s="25">
        <v>44361</v>
      </c>
      <c r="R34" s="34" t="s">
        <v>392</v>
      </c>
      <c r="S34" s="6" t="s">
        <v>413</v>
      </c>
    </row>
    <row r="35" spans="1:19" s="23" customFormat="1" ht="70" customHeight="1" x14ac:dyDescent="0.3">
      <c r="A35" s="14" t="s">
        <v>14</v>
      </c>
      <c r="B35" s="15" t="s">
        <v>151</v>
      </c>
      <c r="C35" s="16">
        <v>48902</v>
      </c>
      <c r="D35" s="17" t="s">
        <v>61</v>
      </c>
      <c r="E35" s="17" t="s">
        <v>152</v>
      </c>
      <c r="F35" s="57" t="s">
        <v>817</v>
      </c>
      <c r="G35" s="17" t="s">
        <v>77</v>
      </c>
      <c r="H35" s="17" t="s">
        <v>153</v>
      </c>
      <c r="I35" s="72">
        <v>0</v>
      </c>
      <c r="J35" s="5">
        <v>24000</v>
      </c>
      <c r="K35" s="72">
        <v>0</v>
      </c>
      <c r="L35" s="56">
        <f t="shared" si="0"/>
        <v>24000</v>
      </c>
      <c r="M35" s="18">
        <v>1</v>
      </c>
      <c r="N35" s="83">
        <v>8000</v>
      </c>
      <c r="O35" s="10">
        <f t="shared" si="1"/>
        <v>16000</v>
      </c>
      <c r="P35" s="25">
        <v>43532</v>
      </c>
      <c r="Q35" s="25">
        <v>44355</v>
      </c>
      <c r="R35" s="34" t="s">
        <v>601</v>
      </c>
      <c r="S35" s="6" t="s">
        <v>413</v>
      </c>
    </row>
    <row r="36" spans="1:19" s="23" customFormat="1" ht="70" customHeight="1" x14ac:dyDescent="0.3">
      <c r="A36" s="14" t="s">
        <v>14</v>
      </c>
      <c r="B36" s="15" t="s">
        <v>154</v>
      </c>
      <c r="C36" s="16">
        <v>49461</v>
      </c>
      <c r="D36" s="17" t="s">
        <v>19</v>
      </c>
      <c r="E36" s="17" t="s">
        <v>155</v>
      </c>
      <c r="F36" s="57" t="s">
        <v>817</v>
      </c>
      <c r="G36" s="17" t="s">
        <v>77</v>
      </c>
      <c r="H36" s="17" t="s">
        <v>156</v>
      </c>
      <c r="I36" s="72">
        <v>0</v>
      </c>
      <c r="J36" s="5">
        <v>24000</v>
      </c>
      <c r="K36" s="72">
        <v>0</v>
      </c>
      <c r="L36" s="56">
        <f t="shared" si="0"/>
        <v>24000</v>
      </c>
      <c r="M36" s="18">
        <v>1</v>
      </c>
      <c r="N36" s="83">
        <v>8000</v>
      </c>
      <c r="O36" s="10">
        <f t="shared" si="1"/>
        <v>16000</v>
      </c>
      <c r="P36" s="25">
        <v>43539</v>
      </c>
      <c r="Q36" s="25">
        <v>44362</v>
      </c>
      <c r="R36" s="34" t="s">
        <v>583</v>
      </c>
      <c r="S36" s="6" t="s">
        <v>413</v>
      </c>
    </row>
    <row r="37" spans="1:19" s="42" customFormat="1" ht="70" customHeight="1" x14ac:dyDescent="0.3">
      <c r="A37" s="15" t="s">
        <v>14</v>
      </c>
      <c r="B37" s="15" t="s">
        <v>157</v>
      </c>
      <c r="C37" s="41">
        <v>51291</v>
      </c>
      <c r="D37" s="40" t="s">
        <v>84</v>
      </c>
      <c r="E37" s="40" t="s">
        <v>382</v>
      </c>
      <c r="F37" s="40" t="s">
        <v>372</v>
      </c>
      <c r="G37" s="17" t="s">
        <v>716</v>
      </c>
      <c r="H37" s="40" t="s">
        <v>383</v>
      </c>
      <c r="I37" s="43">
        <v>0</v>
      </c>
      <c r="J37" s="43">
        <v>28700</v>
      </c>
      <c r="K37" s="43">
        <v>0</v>
      </c>
      <c r="L37" s="56">
        <f t="shared" si="0"/>
        <v>28700</v>
      </c>
      <c r="M37" s="44">
        <v>1</v>
      </c>
      <c r="N37" s="84">
        <v>28700</v>
      </c>
      <c r="O37" s="10">
        <f t="shared" si="1"/>
        <v>0</v>
      </c>
      <c r="P37" s="43" t="s">
        <v>584</v>
      </c>
      <c r="Q37" s="43" t="s">
        <v>602</v>
      </c>
      <c r="R37" s="45" t="s">
        <v>585</v>
      </c>
      <c r="S37" s="46" t="s">
        <v>413</v>
      </c>
    </row>
    <row r="38" spans="1:19" s="23" customFormat="1" ht="70" customHeight="1" x14ac:dyDescent="0.3">
      <c r="A38" s="14" t="s">
        <v>14</v>
      </c>
      <c r="B38" s="15" t="s">
        <v>158</v>
      </c>
      <c r="C38" s="16">
        <v>49848</v>
      </c>
      <c r="D38" s="17" t="s">
        <v>22</v>
      </c>
      <c r="E38" s="17" t="s">
        <v>159</v>
      </c>
      <c r="F38" s="57" t="s">
        <v>817</v>
      </c>
      <c r="G38" s="17" t="s">
        <v>77</v>
      </c>
      <c r="H38" s="17" t="s">
        <v>160</v>
      </c>
      <c r="I38" s="72">
        <v>0</v>
      </c>
      <c r="J38" s="5">
        <v>24000</v>
      </c>
      <c r="K38" s="72">
        <v>0</v>
      </c>
      <c r="L38" s="56">
        <f t="shared" si="0"/>
        <v>24000</v>
      </c>
      <c r="M38" s="18">
        <v>1</v>
      </c>
      <c r="N38" s="83">
        <f>8000+1000+2000</f>
        <v>11000</v>
      </c>
      <c r="O38" s="10">
        <f t="shared" si="1"/>
        <v>13000</v>
      </c>
      <c r="P38" s="25">
        <v>43563</v>
      </c>
      <c r="Q38" s="25">
        <v>44385</v>
      </c>
      <c r="R38" s="34" t="s">
        <v>586</v>
      </c>
      <c r="S38" s="6" t="s">
        <v>413</v>
      </c>
    </row>
    <row r="39" spans="1:19" s="23" customFormat="1" ht="70" customHeight="1" x14ac:dyDescent="0.3">
      <c r="A39" s="14" t="s">
        <v>14</v>
      </c>
      <c r="B39" s="15" t="s">
        <v>161</v>
      </c>
      <c r="C39" s="16">
        <v>49683</v>
      </c>
      <c r="D39" s="17" t="s">
        <v>80</v>
      </c>
      <c r="E39" s="17" t="s">
        <v>162</v>
      </c>
      <c r="F39" s="57" t="s">
        <v>817</v>
      </c>
      <c r="G39" s="17" t="s">
        <v>77</v>
      </c>
      <c r="H39" s="17" t="s">
        <v>163</v>
      </c>
      <c r="I39" s="72">
        <v>0</v>
      </c>
      <c r="J39" s="5">
        <v>24000</v>
      </c>
      <c r="K39" s="72">
        <v>0</v>
      </c>
      <c r="L39" s="56">
        <f t="shared" si="0"/>
        <v>24000</v>
      </c>
      <c r="M39" s="18">
        <v>1</v>
      </c>
      <c r="N39" s="83">
        <v>8000</v>
      </c>
      <c r="O39" s="10">
        <f t="shared" si="1"/>
        <v>16000</v>
      </c>
      <c r="P39" s="25">
        <v>43523</v>
      </c>
      <c r="Q39" s="25">
        <v>44343</v>
      </c>
      <c r="R39" s="34">
        <v>41102</v>
      </c>
      <c r="S39" s="6" t="s">
        <v>413</v>
      </c>
    </row>
    <row r="40" spans="1:19" s="23" customFormat="1" ht="70" customHeight="1" x14ac:dyDescent="0.3">
      <c r="A40" s="14" t="s">
        <v>14</v>
      </c>
      <c r="B40" s="15" t="s">
        <v>164</v>
      </c>
      <c r="C40" s="16">
        <v>49504</v>
      </c>
      <c r="D40" s="17" t="s">
        <v>22</v>
      </c>
      <c r="E40" s="17" t="s">
        <v>165</v>
      </c>
      <c r="F40" s="57" t="s">
        <v>817</v>
      </c>
      <c r="G40" s="17" t="s">
        <v>77</v>
      </c>
      <c r="H40" s="17" t="s">
        <v>166</v>
      </c>
      <c r="I40" s="72">
        <v>0</v>
      </c>
      <c r="J40" s="5">
        <v>24000</v>
      </c>
      <c r="K40" s="72">
        <v>0</v>
      </c>
      <c r="L40" s="56">
        <f t="shared" si="0"/>
        <v>24000</v>
      </c>
      <c r="M40" s="18">
        <v>1</v>
      </c>
      <c r="N40" s="83">
        <f>8000+1000+2000</f>
        <v>11000</v>
      </c>
      <c r="O40" s="10">
        <f t="shared" si="1"/>
        <v>13000</v>
      </c>
      <c r="P40" s="25">
        <v>43563</v>
      </c>
      <c r="Q40" s="25">
        <v>44385</v>
      </c>
      <c r="R40" s="34" t="s">
        <v>587</v>
      </c>
      <c r="S40" s="6" t="s">
        <v>413</v>
      </c>
    </row>
    <row r="41" spans="1:19" s="23" customFormat="1" ht="70" customHeight="1" x14ac:dyDescent="0.3">
      <c r="A41" s="14" t="s">
        <v>14</v>
      </c>
      <c r="B41" s="15" t="s">
        <v>167</v>
      </c>
      <c r="C41" s="16">
        <v>49979</v>
      </c>
      <c r="D41" s="17" t="s">
        <v>84</v>
      </c>
      <c r="E41" s="17" t="s">
        <v>168</v>
      </c>
      <c r="F41" s="57" t="s">
        <v>817</v>
      </c>
      <c r="G41" s="17" t="s">
        <v>77</v>
      </c>
      <c r="H41" s="17" t="s">
        <v>169</v>
      </c>
      <c r="I41" s="72">
        <v>0</v>
      </c>
      <c r="J41" s="5">
        <v>24000</v>
      </c>
      <c r="K41" s="72">
        <v>0</v>
      </c>
      <c r="L41" s="56">
        <f t="shared" si="0"/>
        <v>24000</v>
      </c>
      <c r="M41" s="18">
        <v>1</v>
      </c>
      <c r="N41" s="83">
        <v>8000</v>
      </c>
      <c r="O41" s="10">
        <f t="shared" si="1"/>
        <v>16000</v>
      </c>
      <c r="P41" s="25">
        <v>43536</v>
      </c>
      <c r="Q41" s="25">
        <v>44359</v>
      </c>
      <c r="R41" s="34" t="s">
        <v>589</v>
      </c>
      <c r="S41" s="6" t="s">
        <v>413</v>
      </c>
    </row>
    <row r="42" spans="1:19" s="21" customFormat="1" ht="70" customHeight="1" x14ac:dyDescent="0.3">
      <c r="A42" s="14" t="s">
        <v>14</v>
      </c>
      <c r="B42" s="15" t="s">
        <v>359</v>
      </c>
      <c r="C42" s="16">
        <v>51236</v>
      </c>
      <c r="D42" s="17" t="s">
        <v>43</v>
      </c>
      <c r="E42" s="17" t="s">
        <v>371</v>
      </c>
      <c r="F42" s="57" t="s">
        <v>372</v>
      </c>
      <c r="G42" s="6" t="s">
        <v>722</v>
      </c>
      <c r="H42" s="17" t="s">
        <v>373</v>
      </c>
      <c r="I42" s="72">
        <v>0</v>
      </c>
      <c r="J42" s="5">
        <v>49200</v>
      </c>
      <c r="K42" s="72">
        <v>0</v>
      </c>
      <c r="L42" s="56">
        <f t="shared" si="0"/>
        <v>49200</v>
      </c>
      <c r="M42" s="18">
        <v>1</v>
      </c>
      <c r="N42" s="83">
        <v>49200</v>
      </c>
      <c r="O42" s="10">
        <f t="shared" si="1"/>
        <v>0</v>
      </c>
      <c r="P42" s="19">
        <v>43601</v>
      </c>
      <c r="Q42" s="19">
        <v>44059</v>
      </c>
      <c r="R42" s="33" t="s">
        <v>973</v>
      </c>
      <c r="S42" s="6" t="s">
        <v>413</v>
      </c>
    </row>
    <row r="43" spans="1:19" s="23" customFormat="1" ht="70" customHeight="1" x14ac:dyDescent="0.3">
      <c r="A43" s="22" t="s">
        <v>14</v>
      </c>
      <c r="B43" s="15" t="s">
        <v>362</v>
      </c>
      <c r="C43" s="16">
        <v>51299</v>
      </c>
      <c r="D43" s="17" t="s">
        <v>80</v>
      </c>
      <c r="E43" s="17" t="s">
        <v>374</v>
      </c>
      <c r="F43" s="57" t="s">
        <v>372</v>
      </c>
      <c r="G43" s="17" t="s">
        <v>720</v>
      </c>
      <c r="H43" s="17" t="s">
        <v>375</v>
      </c>
      <c r="I43" s="72">
        <v>0</v>
      </c>
      <c r="J43" s="5">
        <v>49200</v>
      </c>
      <c r="K43" s="72">
        <v>0</v>
      </c>
      <c r="L43" s="56">
        <f t="shared" si="0"/>
        <v>49200</v>
      </c>
      <c r="M43" s="18">
        <v>1</v>
      </c>
      <c r="N43" s="83">
        <v>49200</v>
      </c>
      <c r="O43" s="10">
        <f t="shared" si="1"/>
        <v>0</v>
      </c>
      <c r="P43" s="19">
        <v>43552</v>
      </c>
      <c r="Q43" s="19">
        <v>44010</v>
      </c>
      <c r="R43" s="33" t="s">
        <v>590</v>
      </c>
      <c r="S43" s="6" t="s">
        <v>413</v>
      </c>
    </row>
    <row r="44" spans="1:19" s="23" customFormat="1" ht="70" customHeight="1" x14ac:dyDescent="0.3">
      <c r="A44" s="14" t="s">
        <v>14</v>
      </c>
      <c r="B44" s="15" t="s">
        <v>170</v>
      </c>
      <c r="C44" s="16">
        <v>49984</v>
      </c>
      <c r="D44" s="17" t="s">
        <v>171</v>
      </c>
      <c r="E44" s="17" t="s">
        <v>172</v>
      </c>
      <c r="F44" s="57" t="s">
        <v>817</v>
      </c>
      <c r="G44" s="17" t="s">
        <v>77</v>
      </c>
      <c r="H44" s="17" t="s">
        <v>173</v>
      </c>
      <c r="I44" s="72">
        <v>0</v>
      </c>
      <c r="J44" s="5">
        <v>24000</v>
      </c>
      <c r="K44" s="72">
        <v>0</v>
      </c>
      <c r="L44" s="56">
        <f t="shared" si="0"/>
        <v>24000</v>
      </c>
      <c r="M44" s="18">
        <v>1</v>
      </c>
      <c r="N44" s="83">
        <f>8000+6000</f>
        <v>14000</v>
      </c>
      <c r="O44" s="10">
        <f t="shared" si="1"/>
        <v>10000</v>
      </c>
      <c r="P44" s="25">
        <v>43524</v>
      </c>
      <c r="Q44" s="25">
        <v>44344</v>
      </c>
      <c r="R44" s="34">
        <v>41103</v>
      </c>
      <c r="S44" s="6" t="s">
        <v>413</v>
      </c>
    </row>
    <row r="45" spans="1:19" s="23" customFormat="1" ht="70" customHeight="1" x14ac:dyDescent="0.3">
      <c r="A45" s="22" t="s">
        <v>14</v>
      </c>
      <c r="B45" s="15" t="s">
        <v>174</v>
      </c>
      <c r="C45" s="16">
        <v>50070</v>
      </c>
      <c r="D45" s="17" t="s">
        <v>19</v>
      </c>
      <c r="E45" s="17" t="s">
        <v>175</v>
      </c>
      <c r="F45" s="57" t="s">
        <v>817</v>
      </c>
      <c r="G45" s="17" t="s">
        <v>77</v>
      </c>
      <c r="H45" s="17" t="s">
        <v>176</v>
      </c>
      <c r="I45" s="72">
        <v>0</v>
      </c>
      <c r="J45" s="5">
        <v>24000</v>
      </c>
      <c r="K45" s="72">
        <v>0</v>
      </c>
      <c r="L45" s="56">
        <f t="shared" si="0"/>
        <v>24000</v>
      </c>
      <c r="M45" s="18">
        <v>1</v>
      </c>
      <c r="N45" s="83">
        <v>8000</v>
      </c>
      <c r="O45" s="10">
        <f t="shared" si="1"/>
        <v>16000</v>
      </c>
      <c r="P45" s="25">
        <v>43539</v>
      </c>
      <c r="Q45" s="25">
        <v>44362</v>
      </c>
      <c r="R45" s="34" t="s">
        <v>591</v>
      </c>
      <c r="S45" s="6" t="s">
        <v>413</v>
      </c>
    </row>
    <row r="46" spans="1:19" s="23" customFormat="1" ht="70" customHeight="1" x14ac:dyDescent="0.3">
      <c r="A46" s="22" t="s">
        <v>14</v>
      </c>
      <c r="B46" s="15" t="s">
        <v>177</v>
      </c>
      <c r="C46" s="16">
        <v>50086</v>
      </c>
      <c r="D46" s="17" t="s">
        <v>84</v>
      </c>
      <c r="E46" s="17" t="s">
        <v>178</v>
      </c>
      <c r="F46" s="57" t="s">
        <v>817</v>
      </c>
      <c r="G46" s="17" t="s">
        <v>717</v>
      </c>
      <c r="H46" s="17" t="s">
        <v>179</v>
      </c>
      <c r="I46" s="72">
        <v>0</v>
      </c>
      <c r="J46" s="5">
        <v>24000</v>
      </c>
      <c r="K46" s="72">
        <v>0</v>
      </c>
      <c r="L46" s="56">
        <f t="shared" si="0"/>
        <v>24000</v>
      </c>
      <c r="M46" s="18">
        <v>1</v>
      </c>
      <c r="N46" s="83">
        <v>8000</v>
      </c>
      <c r="O46" s="10">
        <f t="shared" si="1"/>
        <v>16000</v>
      </c>
      <c r="P46" s="25">
        <v>43536</v>
      </c>
      <c r="Q46" s="25">
        <v>44359</v>
      </c>
      <c r="R46" s="34" t="s">
        <v>405</v>
      </c>
      <c r="S46" s="6" t="s">
        <v>413</v>
      </c>
    </row>
    <row r="47" spans="1:19" s="23" customFormat="1" ht="70" customHeight="1" x14ac:dyDescent="0.3">
      <c r="A47" s="22" t="s">
        <v>14</v>
      </c>
      <c r="B47" s="15" t="s">
        <v>180</v>
      </c>
      <c r="C47" s="16">
        <v>50014</v>
      </c>
      <c r="D47" s="17" t="s">
        <v>61</v>
      </c>
      <c r="E47" s="17" t="s">
        <v>181</v>
      </c>
      <c r="F47" s="57" t="s">
        <v>817</v>
      </c>
      <c r="G47" s="17" t="s">
        <v>717</v>
      </c>
      <c r="H47" s="17" t="s">
        <v>182</v>
      </c>
      <c r="I47" s="72">
        <v>0</v>
      </c>
      <c r="J47" s="5">
        <v>24000</v>
      </c>
      <c r="K47" s="72">
        <v>0</v>
      </c>
      <c r="L47" s="56">
        <f t="shared" si="0"/>
        <v>24000</v>
      </c>
      <c r="M47" s="18">
        <v>1</v>
      </c>
      <c r="N47" s="83">
        <v>8000</v>
      </c>
      <c r="O47" s="10">
        <f t="shared" si="1"/>
        <v>16000</v>
      </c>
      <c r="P47" s="25">
        <v>43532</v>
      </c>
      <c r="Q47" s="25">
        <v>44355</v>
      </c>
      <c r="R47" s="34">
        <v>41130</v>
      </c>
      <c r="S47" s="6" t="s">
        <v>413</v>
      </c>
    </row>
    <row r="48" spans="1:19" s="23" customFormat="1" ht="70" customHeight="1" x14ac:dyDescent="0.3">
      <c r="A48" s="22" t="s">
        <v>14</v>
      </c>
      <c r="B48" s="15" t="s">
        <v>183</v>
      </c>
      <c r="C48" s="16">
        <v>49733</v>
      </c>
      <c r="D48" s="17" t="s">
        <v>61</v>
      </c>
      <c r="E48" s="17" t="s">
        <v>184</v>
      </c>
      <c r="F48" s="57" t="s">
        <v>817</v>
      </c>
      <c r="G48" s="17" t="s">
        <v>717</v>
      </c>
      <c r="H48" s="17" t="s">
        <v>185</v>
      </c>
      <c r="I48" s="72">
        <v>0</v>
      </c>
      <c r="J48" s="5">
        <v>24000</v>
      </c>
      <c r="K48" s="72">
        <v>0</v>
      </c>
      <c r="L48" s="56">
        <f t="shared" si="0"/>
        <v>24000</v>
      </c>
      <c r="M48" s="18">
        <v>1</v>
      </c>
      <c r="N48" s="83">
        <v>8000</v>
      </c>
      <c r="O48" s="10">
        <f t="shared" si="1"/>
        <v>16000</v>
      </c>
      <c r="P48" s="25">
        <v>43532</v>
      </c>
      <c r="Q48" s="25">
        <v>44355</v>
      </c>
      <c r="R48" s="34">
        <v>41131</v>
      </c>
      <c r="S48" s="6" t="s">
        <v>413</v>
      </c>
    </row>
    <row r="49" spans="1:19" s="23" customFormat="1" ht="70" customHeight="1" x14ac:dyDescent="0.3">
      <c r="A49" s="22" t="s">
        <v>14</v>
      </c>
      <c r="B49" s="15" t="s">
        <v>186</v>
      </c>
      <c r="C49" s="16">
        <v>49714</v>
      </c>
      <c r="D49" s="17" t="s">
        <v>171</v>
      </c>
      <c r="E49" s="17" t="s">
        <v>187</v>
      </c>
      <c r="F49" s="57" t="s">
        <v>817</v>
      </c>
      <c r="G49" s="17" t="s">
        <v>717</v>
      </c>
      <c r="H49" s="17" t="s">
        <v>188</v>
      </c>
      <c r="I49" s="72">
        <v>0</v>
      </c>
      <c r="J49" s="5">
        <v>24000</v>
      </c>
      <c r="K49" s="72">
        <v>0</v>
      </c>
      <c r="L49" s="56">
        <f t="shared" si="0"/>
        <v>24000</v>
      </c>
      <c r="M49" s="18">
        <v>1</v>
      </c>
      <c r="N49" s="83">
        <f t="shared" ref="N49:N50" si="2">8000+6000</f>
        <v>14000</v>
      </c>
      <c r="O49" s="10">
        <f t="shared" si="1"/>
        <v>10000</v>
      </c>
      <c r="P49" s="25">
        <v>43524</v>
      </c>
      <c r="Q49" s="25">
        <v>44344</v>
      </c>
      <c r="R49" s="34">
        <v>41104</v>
      </c>
      <c r="S49" s="6" t="s">
        <v>413</v>
      </c>
    </row>
    <row r="50" spans="1:19" s="23" customFormat="1" ht="70" customHeight="1" x14ac:dyDescent="0.3">
      <c r="A50" s="22" t="s">
        <v>14</v>
      </c>
      <c r="B50" s="15" t="s">
        <v>189</v>
      </c>
      <c r="C50" s="16">
        <v>49390</v>
      </c>
      <c r="D50" s="17" t="s">
        <v>190</v>
      </c>
      <c r="E50" s="17" t="s">
        <v>191</v>
      </c>
      <c r="F50" s="57" t="s">
        <v>817</v>
      </c>
      <c r="G50" s="17" t="s">
        <v>717</v>
      </c>
      <c r="H50" s="17" t="s">
        <v>192</v>
      </c>
      <c r="I50" s="72">
        <v>0</v>
      </c>
      <c r="J50" s="5">
        <v>24000</v>
      </c>
      <c r="K50" s="72">
        <v>0</v>
      </c>
      <c r="L50" s="56">
        <f t="shared" si="0"/>
        <v>24000</v>
      </c>
      <c r="M50" s="18">
        <v>1</v>
      </c>
      <c r="N50" s="83">
        <f t="shared" si="2"/>
        <v>14000</v>
      </c>
      <c r="O50" s="10">
        <f t="shared" si="1"/>
        <v>10000</v>
      </c>
      <c r="P50" s="25">
        <v>43535</v>
      </c>
      <c r="Q50" s="25">
        <v>44358</v>
      </c>
      <c r="R50" s="34" t="s">
        <v>592</v>
      </c>
      <c r="S50" s="6" t="s">
        <v>413</v>
      </c>
    </row>
    <row r="51" spans="1:19" s="23" customFormat="1" ht="70" customHeight="1" x14ac:dyDescent="0.3">
      <c r="A51" s="22" t="s">
        <v>14</v>
      </c>
      <c r="B51" s="15" t="s">
        <v>193</v>
      </c>
      <c r="C51" s="16">
        <v>49162</v>
      </c>
      <c r="D51" s="17" t="s">
        <v>80</v>
      </c>
      <c r="E51" s="17" t="s">
        <v>194</v>
      </c>
      <c r="F51" s="57" t="s">
        <v>817</v>
      </c>
      <c r="G51" s="17" t="s">
        <v>717</v>
      </c>
      <c r="H51" s="17" t="s">
        <v>195</v>
      </c>
      <c r="I51" s="72">
        <v>0</v>
      </c>
      <c r="J51" s="5">
        <v>24000</v>
      </c>
      <c r="K51" s="72">
        <v>0</v>
      </c>
      <c r="L51" s="56">
        <f t="shared" si="0"/>
        <v>24000</v>
      </c>
      <c r="M51" s="18">
        <v>1</v>
      </c>
      <c r="N51" s="83">
        <v>8000</v>
      </c>
      <c r="O51" s="10">
        <f t="shared" si="1"/>
        <v>16000</v>
      </c>
      <c r="P51" s="25">
        <v>43523</v>
      </c>
      <c r="Q51" s="25">
        <v>44343</v>
      </c>
      <c r="R51" s="34">
        <v>41105</v>
      </c>
      <c r="S51" s="6" t="s">
        <v>413</v>
      </c>
    </row>
    <row r="52" spans="1:19" s="23" customFormat="1" ht="70" customHeight="1" x14ac:dyDescent="0.3">
      <c r="A52" s="22" t="s">
        <v>14</v>
      </c>
      <c r="B52" s="15" t="s">
        <v>196</v>
      </c>
      <c r="C52" s="16">
        <v>48932</v>
      </c>
      <c r="D52" s="17" t="s">
        <v>61</v>
      </c>
      <c r="E52" s="17" t="s">
        <v>197</v>
      </c>
      <c r="F52" s="57" t="s">
        <v>817</v>
      </c>
      <c r="G52" s="17" t="s">
        <v>717</v>
      </c>
      <c r="H52" s="17" t="s">
        <v>198</v>
      </c>
      <c r="I52" s="72">
        <v>0</v>
      </c>
      <c r="J52" s="5">
        <v>24000</v>
      </c>
      <c r="K52" s="72">
        <v>0</v>
      </c>
      <c r="L52" s="56">
        <f t="shared" si="0"/>
        <v>24000</v>
      </c>
      <c r="M52" s="18">
        <v>1</v>
      </c>
      <c r="N52" s="83">
        <v>8000</v>
      </c>
      <c r="O52" s="10">
        <f t="shared" si="1"/>
        <v>16000</v>
      </c>
      <c r="P52" s="25">
        <v>43532</v>
      </c>
      <c r="Q52" s="25">
        <v>44355</v>
      </c>
      <c r="R52" s="34" t="s">
        <v>391</v>
      </c>
      <c r="S52" s="6" t="s">
        <v>413</v>
      </c>
    </row>
    <row r="53" spans="1:19" s="23" customFormat="1" ht="70" customHeight="1" x14ac:dyDescent="0.3">
      <c r="A53" s="22" t="s">
        <v>14</v>
      </c>
      <c r="B53" s="15" t="s">
        <v>199</v>
      </c>
      <c r="C53" s="16">
        <v>48865</v>
      </c>
      <c r="D53" s="17" t="s">
        <v>19</v>
      </c>
      <c r="E53" s="17" t="s">
        <v>200</v>
      </c>
      <c r="F53" s="57" t="s">
        <v>817</v>
      </c>
      <c r="G53" s="17" t="s">
        <v>717</v>
      </c>
      <c r="H53" s="17" t="s">
        <v>201</v>
      </c>
      <c r="I53" s="72">
        <v>0</v>
      </c>
      <c r="J53" s="5">
        <v>24000</v>
      </c>
      <c r="K53" s="72">
        <v>0</v>
      </c>
      <c r="L53" s="56">
        <f t="shared" si="0"/>
        <v>24000</v>
      </c>
      <c r="M53" s="18">
        <v>1</v>
      </c>
      <c r="N53" s="83">
        <v>8000</v>
      </c>
      <c r="O53" s="10">
        <f t="shared" si="1"/>
        <v>16000</v>
      </c>
      <c r="P53" s="25">
        <v>43539</v>
      </c>
      <c r="Q53" s="25">
        <v>44362</v>
      </c>
      <c r="R53" s="34" t="s">
        <v>593</v>
      </c>
      <c r="S53" s="6" t="s">
        <v>413</v>
      </c>
    </row>
    <row r="54" spans="1:19" s="23" customFormat="1" ht="70" customHeight="1" x14ac:dyDescent="0.3">
      <c r="A54" s="22" t="s">
        <v>14</v>
      </c>
      <c r="B54" s="15" t="s">
        <v>42</v>
      </c>
      <c r="C54" s="16">
        <v>51076</v>
      </c>
      <c r="D54" s="17" t="s">
        <v>43</v>
      </c>
      <c r="E54" s="17" t="s">
        <v>44</v>
      </c>
      <c r="F54" s="57" t="s">
        <v>40</v>
      </c>
      <c r="G54" s="17" t="s">
        <v>713</v>
      </c>
      <c r="H54" s="17" t="s">
        <v>45</v>
      </c>
      <c r="I54" s="72">
        <v>58560</v>
      </c>
      <c r="J54" s="5">
        <v>0</v>
      </c>
      <c r="K54" s="72">
        <v>0</v>
      </c>
      <c r="L54" s="56">
        <f t="shared" si="0"/>
        <v>58560</v>
      </c>
      <c r="M54" s="18">
        <v>0</v>
      </c>
      <c r="N54" s="83">
        <v>58560</v>
      </c>
      <c r="O54" s="10">
        <f t="shared" si="1"/>
        <v>0</v>
      </c>
      <c r="P54" s="19">
        <v>43601</v>
      </c>
      <c r="Q54" s="19">
        <v>44789</v>
      </c>
      <c r="R54" s="33" t="s">
        <v>974</v>
      </c>
      <c r="S54" s="6" t="s">
        <v>413</v>
      </c>
    </row>
    <row r="55" spans="1:19" s="23" customFormat="1" ht="70" customHeight="1" x14ac:dyDescent="0.3">
      <c r="A55" s="22" t="s">
        <v>14</v>
      </c>
      <c r="B55" s="29" t="s">
        <v>202</v>
      </c>
      <c r="C55" s="16">
        <v>49213</v>
      </c>
      <c r="D55" s="17" t="s">
        <v>84</v>
      </c>
      <c r="E55" s="17" t="s">
        <v>203</v>
      </c>
      <c r="F55" s="57" t="s">
        <v>817</v>
      </c>
      <c r="G55" s="17" t="s">
        <v>713</v>
      </c>
      <c r="H55" s="17" t="s">
        <v>204</v>
      </c>
      <c r="I55" s="72">
        <v>0</v>
      </c>
      <c r="J55" s="5">
        <v>24000</v>
      </c>
      <c r="K55" s="72">
        <v>0</v>
      </c>
      <c r="L55" s="56">
        <f t="shared" si="0"/>
        <v>24000</v>
      </c>
      <c r="M55" s="18">
        <v>1</v>
      </c>
      <c r="N55" s="83">
        <v>8000</v>
      </c>
      <c r="O55" s="10">
        <f t="shared" si="1"/>
        <v>16000</v>
      </c>
      <c r="P55" s="25">
        <v>43536</v>
      </c>
      <c r="Q55" s="25">
        <v>44359</v>
      </c>
      <c r="R55" s="34" t="s">
        <v>406</v>
      </c>
      <c r="S55" s="6" t="s">
        <v>413</v>
      </c>
    </row>
    <row r="56" spans="1:19" s="23" customFormat="1" ht="70" customHeight="1" x14ac:dyDescent="0.3">
      <c r="A56" s="22" t="s">
        <v>14</v>
      </c>
      <c r="B56" s="15" t="s">
        <v>205</v>
      </c>
      <c r="C56" s="16">
        <v>50200</v>
      </c>
      <c r="D56" s="17" t="s">
        <v>84</v>
      </c>
      <c r="E56" s="17" t="s">
        <v>206</v>
      </c>
      <c r="F56" s="57" t="s">
        <v>817</v>
      </c>
      <c r="G56" s="17" t="s">
        <v>713</v>
      </c>
      <c r="H56" s="17" t="s">
        <v>207</v>
      </c>
      <c r="I56" s="72">
        <v>0</v>
      </c>
      <c r="J56" s="5">
        <v>24000</v>
      </c>
      <c r="K56" s="72">
        <v>0</v>
      </c>
      <c r="L56" s="56">
        <f t="shared" si="0"/>
        <v>24000</v>
      </c>
      <c r="M56" s="18">
        <v>1</v>
      </c>
      <c r="N56" s="83">
        <v>8000</v>
      </c>
      <c r="O56" s="10">
        <f t="shared" si="1"/>
        <v>16000</v>
      </c>
      <c r="P56" s="25">
        <v>43536</v>
      </c>
      <c r="Q56" s="25">
        <v>44359</v>
      </c>
      <c r="R56" s="34" t="s">
        <v>411</v>
      </c>
      <c r="S56" s="6" t="s">
        <v>413</v>
      </c>
    </row>
    <row r="57" spans="1:19" s="23" customFormat="1" ht="70" customHeight="1" x14ac:dyDescent="0.3">
      <c r="A57" s="22" t="s">
        <v>14</v>
      </c>
      <c r="B57" s="15" t="s">
        <v>376</v>
      </c>
      <c r="C57" s="16">
        <v>51319</v>
      </c>
      <c r="D57" s="17" t="s">
        <v>22</v>
      </c>
      <c r="E57" s="17" t="s">
        <v>377</v>
      </c>
      <c r="F57" s="57" t="s">
        <v>372</v>
      </c>
      <c r="G57" s="6" t="s">
        <v>722</v>
      </c>
      <c r="H57" s="17" t="s">
        <v>378</v>
      </c>
      <c r="I57" s="72">
        <v>0</v>
      </c>
      <c r="J57" s="5">
        <v>49200</v>
      </c>
      <c r="K57" s="72">
        <v>0</v>
      </c>
      <c r="L57" s="56">
        <f t="shared" si="0"/>
        <v>49200</v>
      </c>
      <c r="M57" s="18">
        <v>1</v>
      </c>
      <c r="N57" s="83">
        <v>49200</v>
      </c>
      <c r="O57" s="10">
        <f t="shared" si="1"/>
        <v>0</v>
      </c>
      <c r="P57" s="25">
        <v>43563</v>
      </c>
      <c r="Q57" s="25">
        <v>44020</v>
      </c>
      <c r="R57" s="34" t="s">
        <v>594</v>
      </c>
      <c r="S57" s="6" t="s">
        <v>413</v>
      </c>
    </row>
    <row r="58" spans="1:19" s="23" customFormat="1" ht="70" customHeight="1" x14ac:dyDescent="0.3">
      <c r="A58" s="22" t="s">
        <v>14</v>
      </c>
      <c r="B58" s="15" t="s">
        <v>208</v>
      </c>
      <c r="C58" s="16">
        <v>49407</v>
      </c>
      <c r="D58" s="17" t="s">
        <v>22</v>
      </c>
      <c r="E58" s="17" t="s">
        <v>209</v>
      </c>
      <c r="F58" s="57" t="s">
        <v>817</v>
      </c>
      <c r="G58" s="17" t="s">
        <v>713</v>
      </c>
      <c r="H58" s="17" t="s">
        <v>210</v>
      </c>
      <c r="I58" s="72">
        <v>0</v>
      </c>
      <c r="J58" s="5">
        <v>24000</v>
      </c>
      <c r="K58" s="72">
        <v>0</v>
      </c>
      <c r="L58" s="56">
        <f t="shared" si="0"/>
        <v>24000</v>
      </c>
      <c r="M58" s="18">
        <v>1</v>
      </c>
      <c r="N58" s="83">
        <f>8000+1000+2000</f>
        <v>11000</v>
      </c>
      <c r="O58" s="10">
        <f t="shared" si="1"/>
        <v>13000</v>
      </c>
      <c r="P58" s="25">
        <v>43563</v>
      </c>
      <c r="Q58" s="25">
        <v>44385</v>
      </c>
      <c r="R58" s="34" t="s">
        <v>595</v>
      </c>
      <c r="S58" s="6" t="s">
        <v>413</v>
      </c>
    </row>
    <row r="59" spans="1:19" s="23" customFormat="1" ht="70" customHeight="1" x14ac:dyDescent="0.3">
      <c r="A59" s="22" t="s">
        <v>14</v>
      </c>
      <c r="B59" s="15" t="s">
        <v>211</v>
      </c>
      <c r="C59" s="16">
        <v>49436</v>
      </c>
      <c r="D59" s="17" t="s">
        <v>22</v>
      </c>
      <c r="E59" s="17" t="s">
        <v>212</v>
      </c>
      <c r="F59" s="57" t="s">
        <v>817</v>
      </c>
      <c r="G59" s="17" t="s">
        <v>714</v>
      </c>
      <c r="H59" s="17" t="s">
        <v>213</v>
      </c>
      <c r="I59" s="72">
        <v>0</v>
      </c>
      <c r="J59" s="5">
        <v>24000</v>
      </c>
      <c r="K59" s="72">
        <v>0</v>
      </c>
      <c r="L59" s="56">
        <f t="shared" si="0"/>
        <v>24000</v>
      </c>
      <c r="M59" s="18">
        <v>1</v>
      </c>
      <c r="N59" s="83">
        <f>8000+1000+2000</f>
        <v>11000</v>
      </c>
      <c r="O59" s="10">
        <f t="shared" si="1"/>
        <v>13000</v>
      </c>
      <c r="P59" s="25">
        <v>43563</v>
      </c>
      <c r="Q59" s="25">
        <v>44385</v>
      </c>
      <c r="R59" s="34" t="s">
        <v>596</v>
      </c>
      <c r="S59" s="6" t="s">
        <v>413</v>
      </c>
    </row>
    <row r="60" spans="1:19" s="23" customFormat="1" ht="70" customHeight="1" x14ac:dyDescent="0.3">
      <c r="A60" s="22" t="s">
        <v>14</v>
      </c>
      <c r="B60" s="15" t="s">
        <v>214</v>
      </c>
      <c r="C60" s="16">
        <v>49681</v>
      </c>
      <c r="D60" s="17" t="s">
        <v>22</v>
      </c>
      <c r="E60" s="17" t="s">
        <v>215</v>
      </c>
      <c r="F60" s="57" t="s">
        <v>817</v>
      </c>
      <c r="G60" s="17" t="s">
        <v>713</v>
      </c>
      <c r="H60" s="17" t="s">
        <v>216</v>
      </c>
      <c r="I60" s="72">
        <v>0</v>
      </c>
      <c r="J60" s="5">
        <v>24000</v>
      </c>
      <c r="K60" s="72">
        <v>0</v>
      </c>
      <c r="L60" s="56">
        <f t="shared" si="0"/>
        <v>24000</v>
      </c>
      <c r="M60" s="18">
        <v>1</v>
      </c>
      <c r="N60" s="83">
        <f>8000+1000+2000</f>
        <v>11000</v>
      </c>
      <c r="O60" s="10">
        <f t="shared" si="1"/>
        <v>13000</v>
      </c>
      <c r="P60" s="25">
        <v>43563</v>
      </c>
      <c r="Q60" s="25">
        <v>44385</v>
      </c>
      <c r="R60" s="34" t="s">
        <v>597</v>
      </c>
      <c r="S60" s="6" t="s">
        <v>413</v>
      </c>
    </row>
    <row r="61" spans="1:19" s="23" customFormat="1" ht="70" customHeight="1" x14ac:dyDescent="0.3">
      <c r="A61" s="22" t="s">
        <v>14</v>
      </c>
      <c r="B61" s="15" t="s">
        <v>217</v>
      </c>
      <c r="C61" s="16">
        <v>49616</v>
      </c>
      <c r="D61" s="17" t="s">
        <v>19</v>
      </c>
      <c r="E61" s="17" t="s">
        <v>218</v>
      </c>
      <c r="F61" s="57" t="s">
        <v>817</v>
      </c>
      <c r="G61" s="17" t="s">
        <v>713</v>
      </c>
      <c r="H61" s="17" t="s">
        <v>219</v>
      </c>
      <c r="I61" s="72">
        <v>0</v>
      </c>
      <c r="J61" s="5">
        <v>24000</v>
      </c>
      <c r="K61" s="72">
        <v>0</v>
      </c>
      <c r="L61" s="56">
        <f t="shared" si="0"/>
        <v>24000</v>
      </c>
      <c r="M61" s="18">
        <v>1</v>
      </c>
      <c r="N61" s="83">
        <v>8000</v>
      </c>
      <c r="O61" s="10">
        <f t="shared" si="1"/>
        <v>16000</v>
      </c>
      <c r="P61" s="25">
        <v>43539</v>
      </c>
      <c r="Q61" s="25">
        <v>44362</v>
      </c>
      <c r="R61" s="34" t="s">
        <v>598</v>
      </c>
      <c r="S61" s="6" t="s">
        <v>413</v>
      </c>
    </row>
    <row r="62" spans="1:19" s="23" customFormat="1" ht="70" customHeight="1" x14ac:dyDescent="0.3">
      <c r="A62" s="22" t="s">
        <v>14</v>
      </c>
      <c r="B62" s="15" t="s">
        <v>220</v>
      </c>
      <c r="C62" s="16">
        <v>49756</v>
      </c>
      <c r="D62" s="17" t="s">
        <v>19</v>
      </c>
      <c r="E62" s="17" t="s">
        <v>221</v>
      </c>
      <c r="F62" s="57" t="s">
        <v>817</v>
      </c>
      <c r="G62" s="17" t="s">
        <v>714</v>
      </c>
      <c r="H62" s="17" t="s">
        <v>222</v>
      </c>
      <c r="I62" s="72">
        <v>0</v>
      </c>
      <c r="J62" s="5">
        <v>24000</v>
      </c>
      <c r="K62" s="72">
        <v>0</v>
      </c>
      <c r="L62" s="56">
        <f t="shared" si="0"/>
        <v>24000</v>
      </c>
      <c r="M62" s="18">
        <v>1</v>
      </c>
      <c r="N62" s="83">
        <v>8000</v>
      </c>
      <c r="O62" s="10">
        <f t="shared" si="1"/>
        <v>16000</v>
      </c>
      <c r="P62" s="26">
        <v>43539</v>
      </c>
      <c r="Q62" s="26">
        <v>44362</v>
      </c>
      <c r="R62" s="35" t="s">
        <v>599</v>
      </c>
      <c r="S62" s="6" t="s">
        <v>413</v>
      </c>
    </row>
    <row r="63" spans="1:19" s="42" customFormat="1" ht="70" customHeight="1" x14ac:dyDescent="0.3">
      <c r="A63" s="51" t="s">
        <v>14</v>
      </c>
      <c r="B63" s="15" t="s">
        <v>223</v>
      </c>
      <c r="C63" s="48">
        <v>49806</v>
      </c>
      <c r="D63" s="47" t="s">
        <v>19</v>
      </c>
      <c r="E63" s="47" t="s">
        <v>224</v>
      </c>
      <c r="F63" s="57" t="s">
        <v>817</v>
      </c>
      <c r="G63" s="17" t="s">
        <v>713</v>
      </c>
      <c r="H63" s="47" t="s">
        <v>225</v>
      </c>
      <c r="I63" s="73">
        <v>0</v>
      </c>
      <c r="J63" s="43">
        <v>24000</v>
      </c>
      <c r="K63" s="73">
        <v>0</v>
      </c>
      <c r="L63" s="56">
        <f t="shared" si="0"/>
        <v>24000</v>
      </c>
      <c r="M63" s="47">
        <v>1</v>
      </c>
      <c r="N63" s="84">
        <v>8000</v>
      </c>
      <c r="O63" s="10">
        <f t="shared" si="1"/>
        <v>16000</v>
      </c>
      <c r="P63" s="49">
        <v>43538</v>
      </c>
      <c r="Q63" s="49">
        <v>44361</v>
      </c>
      <c r="R63" s="50" t="s">
        <v>395</v>
      </c>
      <c r="S63" s="6" t="s">
        <v>413</v>
      </c>
    </row>
    <row r="64" spans="1:19" s="23" customFormat="1" ht="70" customHeight="1" x14ac:dyDescent="0.3">
      <c r="A64" s="22" t="s">
        <v>14</v>
      </c>
      <c r="B64" s="15" t="s">
        <v>226</v>
      </c>
      <c r="C64" s="16">
        <v>50053</v>
      </c>
      <c r="D64" s="17" t="s">
        <v>22</v>
      </c>
      <c r="E64" s="17" t="s">
        <v>227</v>
      </c>
      <c r="F64" s="57" t="s">
        <v>817</v>
      </c>
      <c r="G64" s="17" t="s">
        <v>721</v>
      </c>
      <c r="H64" s="17" t="s">
        <v>228</v>
      </c>
      <c r="I64" s="72">
        <v>0</v>
      </c>
      <c r="J64" s="5">
        <v>24000</v>
      </c>
      <c r="K64" s="72">
        <v>0</v>
      </c>
      <c r="L64" s="56">
        <f t="shared" si="0"/>
        <v>24000</v>
      </c>
      <c r="M64" s="18">
        <v>1</v>
      </c>
      <c r="N64" s="83">
        <f>8000+1000+2000</f>
        <v>11000</v>
      </c>
      <c r="O64" s="10">
        <f t="shared" si="1"/>
        <v>13000</v>
      </c>
      <c r="P64" s="25">
        <v>43563</v>
      </c>
      <c r="Q64" s="25">
        <v>44385</v>
      </c>
      <c r="R64" s="34" t="s">
        <v>603</v>
      </c>
      <c r="S64" s="6" t="s">
        <v>413</v>
      </c>
    </row>
    <row r="65" spans="1:19" s="23" customFormat="1" ht="70" customHeight="1" x14ac:dyDescent="0.3">
      <c r="A65" s="22" t="s">
        <v>14</v>
      </c>
      <c r="B65" s="15" t="s">
        <v>229</v>
      </c>
      <c r="C65" s="16">
        <v>49370</v>
      </c>
      <c r="D65" s="17" t="s">
        <v>19</v>
      </c>
      <c r="E65" s="17" t="s">
        <v>230</v>
      </c>
      <c r="F65" s="57" t="s">
        <v>817</v>
      </c>
      <c r="G65" s="17" t="s">
        <v>711</v>
      </c>
      <c r="H65" s="17" t="s">
        <v>231</v>
      </c>
      <c r="I65" s="72">
        <v>0</v>
      </c>
      <c r="J65" s="5">
        <v>24000</v>
      </c>
      <c r="K65" s="72">
        <v>0</v>
      </c>
      <c r="L65" s="56">
        <f t="shared" si="0"/>
        <v>24000</v>
      </c>
      <c r="M65" s="18">
        <v>1</v>
      </c>
      <c r="N65" s="83">
        <v>8000</v>
      </c>
      <c r="O65" s="10">
        <f t="shared" si="1"/>
        <v>16000</v>
      </c>
      <c r="P65" s="25">
        <v>43538</v>
      </c>
      <c r="Q65" s="25">
        <v>44361</v>
      </c>
      <c r="R65" s="34" t="s">
        <v>396</v>
      </c>
      <c r="S65" s="6" t="s">
        <v>413</v>
      </c>
    </row>
    <row r="66" spans="1:19" s="23" customFormat="1" ht="70" customHeight="1" x14ac:dyDescent="0.3">
      <c r="A66" s="22" t="s">
        <v>14</v>
      </c>
      <c r="B66" s="15" t="s">
        <v>232</v>
      </c>
      <c r="C66" s="16">
        <v>49353</v>
      </c>
      <c r="D66" s="17" t="s">
        <v>84</v>
      </c>
      <c r="E66" s="17" t="s">
        <v>233</v>
      </c>
      <c r="F66" s="57" t="s">
        <v>817</v>
      </c>
      <c r="G66" s="17" t="s">
        <v>724</v>
      </c>
      <c r="H66" s="17" t="s">
        <v>234</v>
      </c>
      <c r="I66" s="72">
        <v>0</v>
      </c>
      <c r="J66" s="5">
        <v>24000</v>
      </c>
      <c r="K66" s="72">
        <v>0</v>
      </c>
      <c r="L66" s="56">
        <f t="shared" si="0"/>
        <v>24000</v>
      </c>
      <c r="M66" s="18">
        <v>1</v>
      </c>
      <c r="N66" s="83">
        <v>8000</v>
      </c>
      <c r="O66" s="10">
        <f t="shared" si="1"/>
        <v>16000</v>
      </c>
      <c r="P66" s="25">
        <v>43536</v>
      </c>
      <c r="Q66" s="25">
        <v>44359</v>
      </c>
      <c r="R66" s="34" t="s">
        <v>407</v>
      </c>
      <c r="S66" s="6" t="s">
        <v>413</v>
      </c>
    </row>
    <row r="67" spans="1:19" s="23" customFormat="1" ht="70" customHeight="1" x14ac:dyDescent="0.3">
      <c r="A67" s="22" t="s">
        <v>14</v>
      </c>
      <c r="B67" s="15" t="s">
        <v>379</v>
      </c>
      <c r="C67" s="16">
        <v>51151</v>
      </c>
      <c r="D67" s="17" t="s">
        <v>89</v>
      </c>
      <c r="E67" s="17" t="s">
        <v>380</v>
      </c>
      <c r="F67" s="57" t="s">
        <v>372</v>
      </c>
      <c r="G67" s="17" t="s">
        <v>77</v>
      </c>
      <c r="H67" s="17" t="s">
        <v>381</v>
      </c>
      <c r="I67" s="72">
        <v>0</v>
      </c>
      <c r="J67" s="5">
        <v>49200</v>
      </c>
      <c r="K67" s="72">
        <v>0</v>
      </c>
      <c r="L67" s="56">
        <f t="shared" ref="L67:L130" si="3">SUM(I67:K67)</f>
        <v>49200</v>
      </c>
      <c r="M67" s="18">
        <v>1</v>
      </c>
      <c r="N67" s="83">
        <f>36900+12300</f>
        <v>49200</v>
      </c>
      <c r="O67" s="10">
        <f t="shared" si="1"/>
        <v>0</v>
      </c>
      <c r="P67" s="26">
        <v>43546</v>
      </c>
      <c r="Q67" s="26">
        <v>44004</v>
      </c>
      <c r="R67" s="35" t="s">
        <v>604</v>
      </c>
      <c r="S67" s="6" t="s">
        <v>413</v>
      </c>
    </row>
    <row r="68" spans="1:19" s="23" customFormat="1" ht="70" customHeight="1" x14ac:dyDescent="0.3">
      <c r="A68" s="22" t="s">
        <v>14</v>
      </c>
      <c r="B68" s="15" t="s">
        <v>235</v>
      </c>
      <c r="C68" s="16">
        <v>49181</v>
      </c>
      <c r="D68" s="17" t="s">
        <v>19</v>
      </c>
      <c r="E68" s="17" t="s">
        <v>236</v>
      </c>
      <c r="F68" s="57" t="s">
        <v>817</v>
      </c>
      <c r="G68" s="17" t="s">
        <v>723</v>
      </c>
      <c r="H68" s="17" t="s">
        <v>237</v>
      </c>
      <c r="I68" s="72">
        <v>0</v>
      </c>
      <c r="J68" s="5">
        <v>24000</v>
      </c>
      <c r="K68" s="72">
        <v>0</v>
      </c>
      <c r="L68" s="56">
        <f t="shared" si="3"/>
        <v>24000</v>
      </c>
      <c r="M68" s="18">
        <v>1</v>
      </c>
      <c r="N68" s="83">
        <v>8000</v>
      </c>
      <c r="O68" s="10">
        <f t="shared" ref="O68:O131" si="4">SUM(L68-N68)</f>
        <v>16000</v>
      </c>
      <c r="P68" s="25">
        <v>43538</v>
      </c>
      <c r="Q68" s="25">
        <v>44361</v>
      </c>
      <c r="R68" s="34" t="s">
        <v>397</v>
      </c>
      <c r="S68" s="6" t="s">
        <v>413</v>
      </c>
    </row>
    <row r="69" spans="1:19" s="23" customFormat="1" ht="70" customHeight="1" x14ac:dyDescent="0.3">
      <c r="A69" s="22" t="s">
        <v>14</v>
      </c>
      <c r="B69" s="15" t="s">
        <v>238</v>
      </c>
      <c r="C69" s="16">
        <v>49073</v>
      </c>
      <c r="D69" s="17" t="s">
        <v>57</v>
      </c>
      <c r="E69" s="17" t="s">
        <v>239</v>
      </c>
      <c r="F69" s="57" t="s">
        <v>817</v>
      </c>
      <c r="G69" s="17" t="s">
        <v>720</v>
      </c>
      <c r="H69" s="17" t="s">
        <v>240</v>
      </c>
      <c r="I69" s="72">
        <v>0</v>
      </c>
      <c r="J69" s="5">
        <v>24000</v>
      </c>
      <c r="K69" s="72">
        <v>0</v>
      </c>
      <c r="L69" s="56">
        <f t="shared" si="3"/>
        <v>24000</v>
      </c>
      <c r="M69" s="18">
        <v>1</v>
      </c>
      <c r="N69" s="83">
        <f>9000+2000</f>
        <v>11000</v>
      </c>
      <c r="O69" s="10">
        <f t="shared" si="4"/>
        <v>13000</v>
      </c>
      <c r="P69" s="25">
        <v>43566</v>
      </c>
      <c r="Q69" s="25">
        <v>44388</v>
      </c>
      <c r="R69" s="34" t="s">
        <v>605</v>
      </c>
      <c r="S69" s="6" t="s">
        <v>413</v>
      </c>
    </row>
    <row r="70" spans="1:19" s="23" customFormat="1" ht="70" customHeight="1" x14ac:dyDescent="0.3">
      <c r="A70" s="22" t="s">
        <v>14</v>
      </c>
      <c r="B70" s="15" t="s">
        <v>241</v>
      </c>
      <c r="C70" s="16">
        <v>48961</v>
      </c>
      <c r="D70" s="17" t="s">
        <v>57</v>
      </c>
      <c r="E70" s="17" t="s">
        <v>242</v>
      </c>
      <c r="F70" s="57" t="s">
        <v>817</v>
      </c>
      <c r="G70" s="17" t="s">
        <v>720</v>
      </c>
      <c r="H70" s="17" t="s">
        <v>243</v>
      </c>
      <c r="I70" s="72">
        <v>0</v>
      </c>
      <c r="J70" s="5">
        <v>24000</v>
      </c>
      <c r="K70" s="72">
        <v>0</v>
      </c>
      <c r="L70" s="56">
        <f t="shared" si="3"/>
        <v>24000</v>
      </c>
      <c r="M70" s="18">
        <v>1</v>
      </c>
      <c r="N70" s="83">
        <f>9000+2000</f>
        <v>11000</v>
      </c>
      <c r="O70" s="10">
        <f t="shared" si="4"/>
        <v>13000</v>
      </c>
      <c r="P70" s="25">
        <v>43566</v>
      </c>
      <c r="Q70" s="25">
        <v>44388</v>
      </c>
      <c r="R70" s="34" t="s">
        <v>606</v>
      </c>
      <c r="S70" s="6" t="s">
        <v>413</v>
      </c>
    </row>
    <row r="71" spans="1:19" s="23" customFormat="1" ht="70" customHeight="1" x14ac:dyDescent="0.3">
      <c r="A71" s="22" t="s">
        <v>14</v>
      </c>
      <c r="B71" s="15" t="s">
        <v>244</v>
      </c>
      <c r="C71" s="16">
        <v>49565</v>
      </c>
      <c r="D71" s="17" t="s">
        <v>19</v>
      </c>
      <c r="E71" s="17" t="s">
        <v>245</v>
      </c>
      <c r="F71" s="57" t="s">
        <v>817</v>
      </c>
      <c r="G71" s="6" t="s">
        <v>722</v>
      </c>
      <c r="H71" s="17" t="s">
        <v>246</v>
      </c>
      <c r="I71" s="72">
        <v>0</v>
      </c>
      <c r="J71" s="5">
        <v>24000</v>
      </c>
      <c r="K71" s="72">
        <v>0</v>
      </c>
      <c r="L71" s="56">
        <f t="shared" si="3"/>
        <v>24000</v>
      </c>
      <c r="M71" s="18">
        <v>1</v>
      </c>
      <c r="N71" s="83">
        <v>8000</v>
      </c>
      <c r="O71" s="10">
        <f t="shared" si="4"/>
        <v>16000</v>
      </c>
      <c r="P71" s="25">
        <v>43538</v>
      </c>
      <c r="Q71" s="25">
        <v>44361</v>
      </c>
      <c r="R71" s="34" t="s">
        <v>607</v>
      </c>
      <c r="S71" s="6" t="s">
        <v>413</v>
      </c>
    </row>
    <row r="72" spans="1:19" s="23" customFormat="1" ht="70" customHeight="1" x14ac:dyDescent="0.3">
      <c r="A72" s="22" t="s">
        <v>14</v>
      </c>
      <c r="B72" s="15" t="s">
        <v>247</v>
      </c>
      <c r="C72" s="16">
        <v>49372</v>
      </c>
      <c r="D72" s="17" t="s">
        <v>15</v>
      </c>
      <c r="E72" s="17" t="s">
        <v>248</v>
      </c>
      <c r="F72" s="57" t="s">
        <v>817</v>
      </c>
      <c r="G72" s="6" t="s">
        <v>722</v>
      </c>
      <c r="H72" s="17" t="s">
        <v>249</v>
      </c>
      <c r="I72" s="72">
        <v>0</v>
      </c>
      <c r="J72" s="5">
        <v>24000</v>
      </c>
      <c r="K72" s="72">
        <v>0</v>
      </c>
      <c r="L72" s="56">
        <f t="shared" si="3"/>
        <v>24000</v>
      </c>
      <c r="M72" s="18">
        <v>1</v>
      </c>
      <c r="N72" s="83">
        <v>8000</v>
      </c>
      <c r="O72" s="10">
        <f t="shared" si="4"/>
        <v>16000</v>
      </c>
      <c r="P72" s="25">
        <v>43523</v>
      </c>
      <c r="Q72" s="25">
        <v>44343</v>
      </c>
      <c r="R72" s="34" t="s">
        <v>608</v>
      </c>
      <c r="S72" s="6" t="s">
        <v>413</v>
      </c>
    </row>
    <row r="73" spans="1:19" s="23" customFormat="1" ht="70" customHeight="1" x14ac:dyDescent="0.3">
      <c r="A73" s="22" t="s">
        <v>14</v>
      </c>
      <c r="B73" s="15" t="s">
        <v>250</v>
      </c>
      <c r="C73" s="16">
        <v>49299</v>
      </c>
      <c r="D73" s="17" t="s">
        <v>190</v>
      </c>
      <c r="E73" s="17" t="s">
        <v>251</v>
      </c>
      <c r="F73" s="57" t="s">
        <v>817</v>
      </c>
      <c r="G73" s="6" t="s">
        <v>722</v>
      </c>
      <c r="H73" s="17" t="s">
        <v>252</v>
      </c>
      <c r="I73" s="72">
        <v>0</v>
      </c>
      <c r="J73" s="5">
        <v>24000</v>
      </c>
      <c r="K73" s="72">
        <v>0</v>
      </c>
      <c r="L73" s="56">
        <f t="shared" si="3"/>
        <v>24000</v>
      </c>
      <c r="M73" s="18">
        <v>1</v>
      </c>
      <c r="N73" s="83">
        <f>8000+6000</f>
        <v>14000</v>
      </c>
      <c r="O73" s="10">
        <f t="shared" si="4"/>
        <v>10000</v>
      </c>
      <c r="P73" s="25">
        <v>43535</v>
      </c>
      <c r="Q73" s="25">
        <v>44358</v>
      </c>
      <c r="R73" s="34" t="s">
        <v>609</v>
      </c>
      <c r="S73" s="6" t="s">
        <v>413</v>
      </c>
    </row>
    <row r="74" spans="1:19" s="23" customFormat="1" ht="70" customHeight="1" x14ac:dyDescent="0.3">
      <c r="A74" s="22" t="s">
        <v>14</v>
      </c>
      <c r="B74" s="15" t="s">
        <v>253</v>
      </c>
      <c r="C74" s="16">
        <v>49115</v>
      </c>
      <c r="D74" s="17" t="s">
        <v>61</v>
      </c>
      <c r="E74" s="17" t="s">
        <v>254</v>
      </c>
      <c r="F74" s="57" t="s">
        <v>817</v>
      </c>
      <c r="G74" s="6" t="s">
        <v>722</v>
      </c>
      <c r="H74" s="17" t="s">
        <v>255</v>
      </c>
      <c r="I74" s="72">
        <v>0</v>
      </c>
      <c r="J74" s="5">
        <v>24000</v>
      </c>
      <c r="K74" s="72">
        <v>0</v>
      </c>
      <c r="L74" s="56">
        <f t="shared" si="3"/>
        <v>24000</v>
      </c>
      <c r="M74" s="18">
        <v>1</v>
      </c>
      <c r="N74" s="83">
        <v>8000</v>
      </c>
      <c r="O74" s="10">
        <f t="shared" si="4"/>
        <v>16000</v>
      </c>
      <c r="P74" s="25">
        <v>43532</v>
      </c>
      <c r="Q74" s="25">
        <v>44355</v>
      </c>
      <c r="R74" s="34" t="s">
        <v>393</v>
      </c>
      <c r="S74" s="6" t="s">
        <v>413</v>
      </c>
    </row>
    <row r="75" spans="1:19" s="23" customFormat="1" ht="70" customHeight="1" x14ac:dyDescent="0.3">
      <c r="A75" s="22" t="s">
        <v>14</v>
      </c>
      <c r="B75" s="15" t="s">
        <v>256</v>
      </c>
      <c r="C75" s="16">
        <v>49051</v>
      </c>
      <c r="D75" s="17" t="s">
        <v>84</v>
      </c>
      <c r="E75" s="17" t="s">
        <v>257</v>
      </c>
      <c r="F75" s="57" t="s">
        <v>817</v>
      </c>
      <c r="G75" s="6" t="s">
        <v>722</v>
      </c>
      <c r="H75" s="17" t="s">
        <v>258</v>
      </c>
      <c r="I75" s="72">
        <v>0</v>
      </c>
      <c r="J75" s="5">
        <v>24000</v>
      </c>
      <c r="K75" s="72">
        <v>0</v>
      </c>
      <c r="L75" s="56">
        <f t="shared" si="3"/>
        <v>24000</v>
      </c>
      <c r="M75" s="18">
        <v>1</v>
      </c>
      <c r="N75" s="83">
        <v>8000</v>
      </c>
      <c r="O75" s="10">
        <f t="shared" si="4"/>
        <v>16000</v>
      </c>
      <c r="P75" s="25">
        <v>43536</v>
      </c>
      <c r="Q75" s="25">
        <v>44359</v>
      </c>
      <c r="R75" s="34" t="s">
        <v>410</v>
      </c>
      <c r="S75" s="6" t="s">
        <v>413</v>
      </c>
    </row>
    <row r="76" spans="1:19" s="23" customFormat="1" ht="70" customHeight="1" x14ac:dyDescent="0.3">
      <c r="A76" s="22" t="s">
        <v>14</v>
      </c>
      <c r="B76" s="15" t="s">
        <v>259</v>
      </c>
      <c r="C76" s="16">
        <v>49021</v>
      </c>
      <c r="D76" s="17" t="s">
        <v>190</v>
      </c>
      <c r="E76" s="17" t="s">
        <v>260</v>
      </c>
      <c r="F76" s="57" t="s">
        <v>817</v>
      </c>
      <c r="G76" s="6" t="s">
        <v>722</v>
      </c>
      <c r="H76" s="17" t="s">
        <v>261</v>
      </c>
      <c r="I76" s="72">
        <v>0</v>
      </c>
      <c r="J76" s="5">
        <v>24000</v>
      </c>
      <c r="K76" s="72">
        <v>0</v>
      </c>
      <c r="L76" s="56">
        <f t="shared" si="3"/>
        <v>24000</v>
      </c>
      <c r="M76" s="18">
        <v>1</v>
      </c>
      <c r="N76" s="83">
        <v>18000</v>
      </c>
      <c r="O76" s="10">
        <f t="shared" si="4"/>
        <v>6000</v>
      </c>
      <c r="P76" s="25">
        <v>43535</v>
      </c>
      <c r="Q76" s="25">
        <v>44358</v>
      </c>
      <c r="R76" s="34" t="s">
        <v>401</v>
      </c>
      <c r="S76" s="6" t="s">
        <v>413</v>
      </c>
    </row>
    <row r="77" spans="1:19" s="21" customFormat="1" ht="70" customHeight="1" x14ac:dyDescent="0.3">
      <c r="A77" s="14" t="s">
        <v>14</v>
      </c>
      <c r="B77" s="15" t="s">
        <v>367</v>
      </c>
      <c r="C77" s="16">
        <v>50658</v>
      </c>
      <c r="D77" s="17" t="s">
        <v>84</v>
      </c>
      <c r="E77" s="17" t="s">
        <v>368</v>
      </c>
      <c r="F77" s="57" t="s">
        <v>369</v>
      </c>
      <c r="G77" s="6" t="s">
        <v>718</v>
      </c>
      <c r="H77" s="17" t="s">
        <v>370</v>
      </c>
      <c r="I77" s="72">
        <v>32006</v>
      </c>
      <c r="J77" s="5">
        <v>75400</v>
      </c>
      <c r="K77" s="72">
        <v>0</v>
      </c>
      <c r="L77" s="56">
        <f t="shared" si="3"/>
        <v>107406</v>
      </c>
      <c r="M77" s="18">
        <v>2</v>
      </c>
      <c r="N77" s="83">
        <v>107406</v>
      </c>
      <c r="O77" s="10">
        <f t="shared" si="4"/>
        <v>0</v>
      </c>
      <c r="P77" s="19">
        <v>43539</v>
      </c>
      <c r="Q77" s="19">
        <v>43997</v>
      </c>
      <c r="R77" s="33" t="s">
        <v>610</v>
      </c>
      <c r="S77" s="6" t="s">
        <v>413</v>
      </c>
    </row>
    <row r="78" spans="1:19" s="23" customFormat="1" ht="70" customHeight="1" x14ac:dyDescent="0.3">
      <c r="A78" s="22" t="s">
        <v>14</v>
      </c>
      <c r="B78" s="15" t="s">
        <v>262</v>
      </c>
      <c r="C78" s="16">
        <v>49167</v>
      </c>
      <c r="D78" s="17" t="s">
        <v>84</v>
      </c>
      <c r="E78" s="17" t="s">
        <v>263</v>
      </c>
      <c r="F78" s="57" t="s">
        <v>817</v>
      </c>
      <c r="G78" s="6" t="s">
        <v>718</v>
      </c>
      <c r="H78" s="17" t="s">
        <v>264</v>
      </c>
      <c r="I78" s="72">
        <v>0</v>
      </c>
      <c r="J78" s="5">
        <v>24000</v>
      </c>
      <c r="K78" s="72">
        <v>0</v>
      </c>
      <c r="L78" s="56">
        <f t="shared" si="3"/>
        <v>24000</v>
      </c>
      <c r="M78" s="18">
        <v>1</v>
      </c>
      <c r="N78" s="83">
        <v>18000</v>
      </c>
      <c r="O78" s="10">
        <f t="shared" si="4"/>
        <v>6000</v>
      </c>
      <c r="P78" s="25">
        <v>43536</v>
      </c>
      <c r="Q78" s="25">
        <v>44359</v>
      </c>
      <c r="R78" s="34" t="s">
        <v>409</v>
      </c>
      <c r="S78" s="6" t="s">
        <v>413</v>
      </c>
    </row>
    <row r="79" spans="1:19" s="23" customFormat="1" ht="70" customHeight="1" x14ac:dyDescent="0.3">
      <c r="A79" s="22" t="s">
        <v>14</v>
      </c>
      <c r="B79" s="15" t="s">
        <v>265</v>
      </c>
      <c r="C79" s="16">
        <v>49097</v>
      </c>
      <c r="D79" s="17" t="s">
        <v>84</v>
      </c>
      <c r="E79" s="17" t="s">
        <v>266</v>
      </c>
      <c r="F79" s="57" t="s">
        <v>817</v>
      </c>
      <c r="G79" s="6" t="s">
        <v>718</v>
      </c>
      <c r="H79" s="17" t="s">
        <v>267</v>
      </c>
      <c r="I79" s="72">
        <v>0</v>
      </c>
      <c r="J79" s="5">
        <v>24000</v>
      </c>
      <c r="K79" s="72">
        <v>0</v>
      </c>
      <c r="L79" s="56">
        <f t="shared" si="3"/>
        <v>24000</v>
      </c>
      <c r="M79" s="18">
        <v>1</v>
      </c>
      <c r="N79" s="83">
        <v>18000</v>
      </c>
      <c r="O79" s="10">
        <f t="shared" si="4"/>
        <v>6000</v>
      </c>
      <c r="P79" s="25">
        <v>43536</v>
      </c>
      <c r="Q79" s="25">
        <v>44359</v>
      </c>
      <c r="R79" s="34" t="s">
        <v>408</v>
      </c>
      <c r="S79" s="6" t="s">
        <v>413</v>
      </c>
    </row>
    <row r="80" spans="1:19" s="23" customFormat="1" ht="70" customHeight="1" x14ac:dyDescent="0.3">
      <c r="A80" s="22" t="s">
        <v>14</v>
      </c>
      <c r="B80" s="15" t="s">
        <v>268</v>
      </c>
      <c r="C80" s="16">
        <v>49314</v>
      </c>
      <c r="D80" s="17" t="s">
        <v>22</v>
      </c>
      <c r="E80" s="17" t="s">
        <v>269</v>
      </c>
      <c r="F80" s="57" t="s">
        <v>817</v>
      </c>
      <c r="G80" s="6" t="s">
        <v>718</v>
      </c>
      <c r="H80" s="17" t="s">
        <v>270</v>
      </c>
      <c r="I80" s="72">
        <v>0</v>
      </c>
      <c r="J80" s="5">
        <v>24000</v>
      </c>
      <c r="K80" s="72">
        <v>0</v>
      </c>
      <c r="L80" s="56">
        <f t="shared" si="3"/>
        <v>24000</v>
      </c>
      <c r="M80" s="18">
        <v>1</v>
      </c>
      <c r="N80" s="83">
        <v>18000</v>
      </c>
      <c r="O80" s="10">
        <f t="shared" si="4"/>
        <v>6000</v>
      </c>
      <c r="P80" s="25">
        <v>43563</v>
      </c>
      <c r="Q80" s="25">
        <v>44385</v>
      </c>
      <c r="R80" s="34" t="s">
        <v>611</v>
      </c>
      <c r="S80" s="6" t="s">
        <v>413</v>
      </c>
    </row>
    <row r="81" spans="1:19" s="23" customFormat="1" ht="70" customHeight="1" x14ac:dyDescent="0.3">
      <c r="A81" s="22" t="s">
        <v>14</v>
      </c>
      <c r="B81" s="15" t="s">
        <v>271</v>
      </c>
      <c r="C81" s="16">
        <v>49136</v>
      </c>
      <c r="D81" s="17" t="s">
        <v>22</v>
      </c>
      <c r="E81" s="17" t="s">
        <v>272</v>
      </c>
      <c r="F81" s="57" t="s">
        <v>817</v>
      </c>
      <c r="G81" s="6" t="s">
        <v>718</v>
      </c>
      <c r="H81" s="17" t="s">
        <v>273</v>
      </c>
      <c r="I81" s="72">
        <v>0</v>
      </c>
      <c r="J81" s="5">
        <v>24000</v>
      </c>
      <c r="K81" s="72">
        <v>0</v>
      </c>
      <c r="L81" s="56">
        <f t="shared" si="3"/>
        <v>24000</v>
      </c>
      <c r="M81" s="18">
        <v>1</v>
      </c>
      <c r="N81" s="83">
        <v>18000</v>
      </c>
      <c r="O81" s="10">
        <f t="shared" si="4"/>
        <v>6000</v>
      </c>
      <c r="P81" s="25">
        <v>43563</v>
      </c>
      <c r="Q81" s="25">
        <v>44385</v>
      </c>
      <c r="R81" s="34" t="s">
        <v>612</v>
      </c>
      <c r="S81" s="6" t="s">
        <v>413</v>
      </c>
    </row>
    <row r="82" spans="1:19" s="23" customFormat="1" ht="70" customHeight="1" x14ac:dyDescent="0.3">
      <c r="A82" s="22" t="s">
        <v>14</v>
      </c>
      <c r="B82" s="15" t="s">
        <v>274</v>
      </c>
      <c r="C82" s="16">
        <v>49126</v>
      </c>
      <c r="D82" s="17" t="s">
        <v>22</v>
      </c>
      <c r="E82" s="17" t="s">
        <v>275</v>
      </c>
      <c r="F82" s="57" t="s">
        <v>817</v>
      </c>
      <c r="G82" s="6" t="s">
        <v>718</v>
      </c>
      <c r="H82" s="17" t="s">
        <v>276</v>
      </c>
      <c r="I82" s="72">
        <v>0</v>
      </c>
      <c r="J82" s="5">
        <v>24000</v>
      </c>
      <c r="K82" s="72">
        <v>0</v>
      </c>
      <c r="L82" s="56">
        <f t="shared" si="3"/>
        <v>24000</v>
      </c>
      <c r="M82" s="18">
        <v>1</v>
      </c>
      <c r="N82" s="83">
        <v>18000</v>
      </c>
      <c r="O82" s="10">
        <f t="shared" si="4"/>
        <v>6000</v>
      </c>
      <c r="P82" s="25">
        <v>43563</v>
      </c>
      <c r="Q82" s="25">
        <v>44385</v>
      </c>
      <c r="R82" s="34" t="s">
        <v>613</v>
      </c>
      <c r="S82" s="6" t="s">
        <v>413</v>
      </c>
    </row>
    <row r="83" spans="1:19" s="23" customFormat="1" ht="70" customHeight="1" x14ac:dyDescent="0.3">
      <c r="A83" s="22" t="s">
        <v>14</v>
      </c>
      <c r="B83" s="15" t="s">
        <v>277</v>
      </c>
      <c r="C83" s="16">
        <v>49949</v>
      </c>
      <c r="D83" s="17" t="s">
        <v>19</v>
      </c>
      <c r="E83" s="17" t="s">
        <v>278</v>
      </c>
      <c r="F83" s="57" t="s">
        <v>817</v>
      </c>
      <c r="G83" s="6" t="s">
        <v>715</v>
      </c>
      <c r="H83" s="17" t="s">
        <v>279</v>
      </c>
      <c r="I83" s="72">
        <v>0</v>
      </c>
      <c r="J83" s="5">
        <v>24000</v>
      </c>
      <c r="K83" s="72">
        <v>0</v>
      </c>
      <c r="L83" s="56">
        <f t="shared" si="3"/>
        <v>24000</v>
      </c>
      <c r="M83" s="18">
        <v>1</v>
      </c>
      <c r="N83" s="83">
        <v>18000</v>
      </c>
      <c r="O83" s="10">
        <f t="shared" si="4"/>
        <v>6000</v>
      </c>
      <c r="P83" s="25">
        <v>43538</v>
      </c>
      <c r="Q83" s="25">
        <v>44361</v>
      </c>
      <c r="R83" s="34" t="s">
        <v>614</v>
      </c>
      <c r="S83" s="6" t="s">
        <v>413</v>
      </c>
    </row>
    <row r="84" spans="1:19" s="23" customFormat="1" ht="70" customHeight="1" x14ac:dyDescent="0.3">
      <c r="A84" s="22" t="s">
        <v>14</v>
      </c>
      <c r="B84" s="15" t="s">
        <v>280</v>
      </c>
      <c r="C84" s="16">
        <v>49909</v>
      </c>
      <c r="D84" s="17" t="s">
        <v>19</v>
      </c>
      <c r="E84" s="17" t="s">
        <v>281</v>
      </c>
      <c r="F84" s="57" t="s">
        <v>817</v>
      </c>
      <c r="G84" s="6" t="s">
        <v>715</v>
      </c>
      <c r="H84" s="17" t="s">
        <v>282</v>
      </c>
      <c r="I84" s="72">
        <v>0</v>
      </c>
      <c r="J84" s="5">
        <v>24000</v>
      </c>
      <c r="K84" s="72">
        <v>0</v>
      </c>
      <c r="L84" s="56">
        <f t="shared" si="3"/>
        <v>24000</v>
      </c>
      <c r="M84" s="18">
        <v>1</v>
      </c>
      <c r="N84" s="83">
        <v>18000</v>
      </c>
      <c r="O84" s="10">
        <f t="shared" si="4"/>
        <v>6000</v>
      </c>
      <c r="P84" s="25">
        <v>43538</v>
      </c>
      <c r="Q84" s="25">
        <v>44361</v>
      </c>
      <c r="R84" s="34" t="s">
        <v>615</v>
      </c>
      <c r="S84" s="6" t="s">
        <v>413</v>
      </c>
    </row>
    <row r="85" spans="1:19" s="23" customFormat="1" ht="70" customHeight="1" x14ac:dyDescent="0.3">
      <c r="A85" s="22" t="s">
        <v>14</v>
      </c>
      <c r="B85" s="15" t="s">
        <v>283</v>
      </c>
      <c r="C85" s="16">
        <v>49731</v>
      </c>
      <c r="D85" s="17" t="s">
        <v>190</v>
      </c>
      <c r="E85" s="17" t="s">
        <v>284</v>
      </c>
      <c r="F85" s="57" t="s">
        <v>817</v>
      </c>
      <c r="G85" s="6" t="s">
        <v>715</v>
      </c>
      <c r="H85" s="17" t="s">
        <v>285</v>
      </c>
      <c r="I85" s="72">
        <v>0</v>
      </c>
      <c r="J85" s="5">
        <v>24000</v>
      </c>
      <c r="K85" s="72">
        <v>0</v>
      </c>
      <c r="L85" s="56">
        <f t="shared" si="3"/>
        <v>24000</v>
      </c>
      <c r="M85" s="18">
        <v>1</v>
      </c>
      <c r="N85" s="83">
        <v>18000</v>
      </c>
      <c r="O85" s="10">
        <f t="shared" si="4"/>
        <v>6000</v>
      </c>
      <c r="P85" s="25">
        <v>43535</v>
      </c>
      <c r="Q85" s="25">
        <v>44358</v>
      </c>
      <c r="R85" s="34" t="s">
        <v>616</v>
      </c>
      <c r="S85" s="6" t="s">
        <v>413</v>
      </c>
    </row>
    <row r="86" spans="1:19" s="23" customFormat="1" ht="70" customHeight="1" x14ac:dyDescent="0.3">
      <c r="A86" s="22" t="s">
        <v>14</v>
      </c>
      <c r="B86" s="15" t="s">
        <v>286</v>
      </c>
      <c r="C86" s="16">
        <v>49599</v>
      </c>
      <c r="D86" s="17" t="s">
        <v>190</v>
      </c>
      <c r="E86" s="17" t="s">
        <v>287</v>
      </c>
      <c r="F86" s="57" t="s">
        <v>817</v>
      </c>
      <c r="G86" s="6" t="s">
        <v>715</v>
      </c>
      <c r="H86" s="17" t="s">
        <v>288</v>
      </c>
      <c r="I86" s="72">
        <v>0</v>
      </c>
      <c r="J86" s="5">
        <v>24000</v>
      </c>
      <c r="K86" s="72">
        <v>0</v>
      </c>
      <c r="L86" s="56">
        <f t="shared" si="3"/>
        <v>24000</v>
      </c>
      <c r="M86" s="18">
        <v>1</v>
      </c>
      <c r="N86" s="83">
        <v>18000</v>
      </c>
      <c r="O86" s="10">
        <f t="shared" si="4"/>
        <v>6000</v>
      </c>
      <c r="P86" s="25">
        <v>43535</v>
      </c>
      <c r="Q86" s="25">
        <v>44358</v>
      </c>
      <c r="R86" s="34" t="s">
        <v>617</v>
      </c>
      <c r="S86" s="6" t="s">
        <v>413</v>
      </c>
    </row>
    <row r="87" spans="1:19" s="23" customFormat="1" ht="70" customHeight="1" x14ac:dyDescent="0.3">
      <c r="A87" s="22" t="s">
        <v>14</v>
      </c>
      <c r="B87" s="15" t="s">
        <v>384</v>
      </c>
      <c r="C87" s="16">
        <v>51326</v>
      </c>
      <c r="D87" s="17" t="s">
        <v>84</v>
      </c>
      <c r="E87" s="17" t="s">
        <v>385</v>
      </c>
      <c r="F87" s="57" t="s">
        <v>372</v>
      </c>
      <c r="G87" s="6" t="s">
        <v>715</v>
      </c>
      <c r="H87" s="17" t="s">
        <v>386</v>
      </c>
      <c r="I87" s="72">
        <v>0</v>
      </c>
      <c r="J87" s="5">
        <v>49200</v>
      </c>
      <c r="K87" s="72">
        <v>0</v>
      </c>
      <c r="L87" s="56">
        <f t="shared" si="3"/>
        <v>49200</v>
      </c>
      <c r="M87" s="18">
        <v>1</v>
      </c>
      <c r="N87" s="83">
        <v>49200</v>
      </c>
      <c r="O87" s="10">
        <f t="shared" si="4"/>
        <v>0</v>
      </c>
      <c r="P87" s="26">
        <v>43563</v>
      </c>
      <c r="Q87" s="26">
        <v>44020</v>
      </c>
      <c r="R87" s="35" t="s">
        <v>618</v>
      </c>
      <c r="S87" s="6" t="s">
        <v>413</v>
      </c>
    </row>
    <row r="88" spans="1:19" s="23" customFormat="1" ht="70" customHeight="1" x14ac:dyDescent="0.3">
      <c r="A88" s="22" t="s">
        <v>14</v>
      </c>
      <c r="B88" s="15" t="s">
        <v>289</v>
      </c>
      <c r="C88" s="16">
        <v>49246</v>
      </c>
      <c r="D88" s="17" t="s">
        <v>61</v>
      </c>
      <c r="E88" s="17" t="s">
        <v>290</v>
      </c>
      <c r="F88" s="57" t="s">
        <v>817</v>
      </c>
      <c r="G88" s="6" t="s">
        <v>715</v>
      </c>
      <c r="H88" s="17" t="s">
        <v>291</v>
      </c>
      <c r="I88" s="72">
        <v>0</v>
      </c>
      <c r="J88" s="5">
        <v>24000</v>
      </c>
      <c r="K88" s="72">
        <v>0</v>
      </c>
      <c r="L88" s="56">
        <f t="shared" si="3"/>
        <v>24000</v>
      </c>
      <c r="M88" s="18">
        <v>1</v>
      </c>
      <c r="N88" s="83">
        <v>18000</v>
      </c>
      <c r="O88" s="10">
        <f t="shared" si="4"/>
        <v>6000</v>
      </c>
      <c r="P88" s="25">
        <v>43532</v>
      </c>
      <c r="Q88" s="25">
        <v>44355</v>
      </c>
      <c r="R88" s="34" t="s">
        <v>394</v>
      </c>
      <c r="S88" s="6" t="s">
        <v>413</v>
      </c>
    </row>
    <row r="89" spans="1:19" s="23" customFormat="1" ht="70" customHeight="1" x14ac:dyDescent="0.3">
      <c r="A89" s="22" t="s">
        <v>14</v>
      </c>
      <c r="B89" s="15" t="s">
        <v>292</v>
      </c>
      <c r="C89" s="16">
        <v>49110</v>
      </c>
      <c r="D89" s="17" t="s">
        <v>19</v>
      </c>
      <c r="E89" s="17" t="s">
        <v>293</v>
      </c>
      <c r="F89" s="57" t="s">
        <v>817</v>
      </c>
      <c r="G89" s="6" t="s">
        <v>715</v>
      </c>
      <c r="H89" s="17" t="s">
        <v>294</v>
      </c>
      <c r="I89" s="72">
        <v>0</v>
      </c>
      <c r="J89" s="5">
        <v>24000</v>
      </c>
      <c r="K89" s="72">
        <v>0</v>
      </c>
      <c r="L89" s="56">
        <f t="shared" si="3"/>
        <v>24000</v>
      </c>
      <c r="M89" s="18">
        <v>1</v>
      </c>
      <c r="N89" s="83">
        <v>18000</v>
      </c>
      <c r="O89" s="10">
        <f t="shared" si="4"/>
        <v>6000</v>
      </c>
      <c r="P89" s="25">
        <v>43538</v>
      </c>
      <c r="Q89" s="25">
        <v>44361</v>
      </c>
      <c r="R89" s="34" t="s">
        <v>399</v>
      </c>
      <c r="S89" s="6" t="s">
        <v>413</v>
      </c>
    </row>
    <row r="90" spans="1:19" s="23" customFormat="1" ht="70" customHeight="1" x14ac:dyDescent="0.3">
      <c r="A90" s="22" t="s">
        <v>14</v>
      </c>
      <c r="B90" s="15" t="s">
        <v>295</v>
      </c>
      <c r="C90" s="16">
        <v>49062</v>
      </c>
      <c r="D90" s="17" t="s">
        <v>84</v>
      </c>
      <c r="E90" s="17" t="s">
        <v>296</v>
      </c>
      <c r="F90" s="57" t="s">
        <v>817</v>
      </c>
      <c r="G90" s="6" t="s">
        <v>715</v>
      </c>
      <c r="H90" s="17" t="s">
        <v>297</v>
      </c>
      <c r="I90" s="72">
        <v>0</v>
      </c>
      <c r="J90" s="5">
        <v>24000</v>
      </c>
      <c r="K90" s="72">
        <v>0</v>
      </c>
      <c r="L90" s="56">
        <f t="shared" si="3"/>
        <v>24000</v>
      </c>
      <c r="M90" s="18">
        <v>1</v>
      </c>
      <c r="N90" s="83">
        <v>18000</v>
      </c>
      <c r="O90" s="10">
        <f t="shared" si="4"/>
        <v>6000</v>
      </c>
      <c r="P90" s="25">
        <v>43535</v>
      </c>
      <c r="Q90" s="25">
        <v>44358</v>
      </c>
      <c r="R90" s="34" t="s">
        <v>402</v>
      </c>
      <c r="S90" s="6" t="s">
        <v>413</v>
      </c>
    </row>
    <row r="91" spans="1:19" s="23" customFormat="1" ht="70" customHeight="1" x14ac:dyDescent="0.3">
      <c r="A91" s="22" t="s">
        <v>14</v>
      </c>
      <c r="B91" s="15" t="s">
        <v>298</v>
      </c>
      <c r="C91" s="16">
        <v>49001</v>
      </c>
      <c r="D91" s="17" t="s">
        <v>299</v>
      </c>
      <c r="E91" s="17" t="s">
        <v>300</v>
      </c>
      <c r="F91" s="57" t="s">
        <v>817</v>
      </c>
      <c r="G91" s="6" t="s">
        <v>715</v>
      </c>
      <c r="H91" s="17" t="s">
        <v>301</v>
      </c>
      <c r="I91" s="72">
        <v>0</v>
      </c>
      <c r="J91" s="5">
        <v>24000</v>
      </c>
      <c r="K91" s="72">
        <v>0</v>
      </c>
      <c r="L91" s="56">
        <f t="shared" si="3"/>
        <v>24000</v>
      </c>
      <c r="M91" s="18">
        <v>1</v>
      </c>
      <c r="N91" s="83">
        <v>18000</v>
      </c>
      <c r="O91" s="10">
        <f t="shared" si="4"/>
        <v>6000</v>
      </c>
      <c r="P91" s="25">
        <v>43523</v>
      </c>
      <c r="Q91" s="25">
        <v>44343</v>
      </c>
      <c r="R91" s="34">
        <v>41107</v>
      </c>
      <c r="S91" s="6" t="s">
        <v>413</v>
      </c>
    </row>
    <row r="92" spans="1:19" s="23" customFormat="1" ht="70" customHeight="1" x14ac:dyDescent="0.3">
      <c r="A92" s="22" t="s">
        <v>14</v>
      </c>
      <c r="B92" s="15" t="s">
        <v>387</v>
      </c>
      <c r="C92" s="16">
        <v>51193</v>
      </c>
      <c r="D92" s="17" t="s">
        <v>43</v>
      </c>
      <c r="E92" s="17" t="s">
        <v>388</v>
      </c>
      <c r="F92" s="57" t="s">
        <v>372</v>
      </c>
      <c r="G92" s="17" t="s">
        <v>576</v>
      </c>
      <c r="H92" s="17" t="s">
        <v>389</v>
      </c>
      <c r="I92" s="72">
        <v>0</v>
      </c>
      <c r="J92" s="5">
        <v>590400</v>
      </c>
      <c r="K92" s="72">
        <v>0</v>
      </c>
      <c r="L92" s="56">
        <f t="shared" si="3"/>
        <v>590400</v>
      </c>
      <c r="M92" s="18">
        <v>4</v>
      </c>
      <c r="N92" s="83">
        <v>262400</v>
      </c>
      <c r="O92" s="10">
        <f t="shared" si="4"/>
        <v>328000</v>
      </c>
      <c r="P92" s="26">
        <v>43601</v>
      </c>
      <c r="Q92" s="26">
        <v>44789</v>
      </c>
      <c r="R92" s="35" t="s">
        <v>975</v>
      </c>
      <c r="S92" s="6" t="s">
        <v>413</v>
      </c>
    </row>
    <row r="93" spans="1:19" s="23" customFormat="1" ht="70" customHeight="1" x14ac:dyDescent="0.3">
      <c r="A93" s="22" t="s">
        <v>14</v>
      </c>
      <c r="B93" s="15" t="s">
        <v>302</v>
      </c>
      <c r="C93" s="16">
        <v>48982</v>
      </c>
      <c r="D93" s="17" t="s">
        <v>22</v>
      </c>
      <c r="E93" s="17" t="s">
        <v>303</v>
      </c>
      <c r="F93" s="57" t="s">
        <v>817</v>
      </c>
      <c r="G93" s="6" t="s">
        <v>715</v>
      </c>
      <c r="H93" s="17" t="s">
        <v>304</v>
      </c>
      <c r="I93" s="72">
        <v>0</v>
      </c>
      <c r="J93" s="5">
        <v>24000</v>
      </c>
      <c r="K93" s="72">
        <v>0</v>
      </c>
      <c r="L93" s="56">
        <f t="shared" si="3"/>
        <v>24000</v>
      </c>
      <c r="M93" s="18">
        <v>1</v>
      </c>
      <c r="N93" s="83">
        <v>18000</v>
      </c>
      <c r="O93" s="10">
        <f t="shared" si="4"/>
        <v>6000</v>
      </c>
      <c r="P93" s="25">
        <v>43563</v>
      </c>
      <c r="Q93" s="25">
        <v>44385</v>
      </c>
      <c r="R93" s="34" t="s">
        <v>619</v>
      </c>
      <c r="S93" s="6" t="s">
        <v>413</v>
      </c>
    </row>
    <row r="94" spans="1:19" s="23" customFormat="1" ht="70" customHeight="1" x14ac:dyDescent="0.3">
      <c r="A94" s="22" t="s">
        <v>14</v>
      </c>
      <c r="B94" s="15" t="s">
        <v>46</v>
      </c>
      <c r="C94" s="16">
        <v>51074</v>
      </c>
      <c r="D94" s="17" t="s">
        <v>22</v>
      </c>
      <c r="E94" s="17" t="s">
        <v>47</v>
      </c>
      <c r="F94" s="57" t="s">
        <v>40</v>
      </c>
      <c r="G94" s="17" t="s">
        <v>713</v>
      </c>
      <c r="H94" s="17" t="s">
        <v>48</v>
      </c>
      <c r="I94" s="72">
        <v>13840</v>
      </c>
      <c r="J94" s="5">
        <v>28800</v>
      </c>
      <c r="K94" s="72">
        <v>19370</v>
      </c>
      <c r="L94" s="56">
        <f t="shared" si="3"/>
        <v>62010</v>
      </c>
      <c r="M94" s="18">
        <v>2</v>
      </c>
      <c r="N94" s="83">
        <v>62010</v>
      </c>
      <c r="O94" s="10">
        <f t="shared" si="4"/>
        <v>0</v>
      </c>
      <c r="P94" s="25">
        <v>43563</v>
      </c>
      <c r="Q94" s="25">
        <v>44750</v>
      </c>
      <c r="R94" s="34" t="s">
        <v>620</v>
      </c>
      <c r="S94" s="6" t="s">
        <v>413</v>
      </c>
    </row>
    <row r="95" spans="1:19" s="23" customFormat="1" ht="70" customHeight="1" x14ac:dyDescent="0.3">
      <c r="A95" s="22" t="s">
        <v>14</v>
      </c>
      <c r="B95" s="15" t="s">
        <v>49</v>
      </c>
      <c r="C95" s="16">
        <v>51089</v>
      </c>
      <c r="D95" s="17" t="s">
        <v>19</v>
      </c>
      <c r="E95" s="17" t="s">
        <v>50</v>
      </c>
      <c r="F95" s="57" t="s">
        <v>40</v>
      </c>
      <c r="G95" s="17" t="s">
        <v>721</v>
      </c>
      <c r="H95" s="17" t="s">
        <v>51</v>
      </c>
      <c r="I95" s="72">
        <v>13120</v>
      </c>
      <c r="J95" s="5">
        <v>14400</v>
      </c>
      <c r="K95" s="72">
        <v>19300</v>
      </c>
      <c r="L95" s="56">
        <f t="shared" si="3"/>
        <v>46820</v>
      </c>
      <c r="M95" s="18">
        <v>1</v>
      </c>
      <c r="N95" s="83">
        <v>36740</v>
      </c>
      <c r="O95" s="10">
        <f t="shared" si="4"/>
        <v>10080</v>
      </c>
      <c r="P95" s="26">
        <v>43537</v>
      </c>
      <c r="Q95" s="26">
        <v>44725</v>
      </c>
      <c r="R95" s="35">
        <v>41133</v>
      </c>
      <c r="S95" s="6" t="s">
        <v>413</v>
      </c>
    </row>
    <row r="96" spans="1:19" s="23" customFormat="1" ht="70.75" customHeight="1" x14ac:dyDescent="0.3">
      <c r="A96" s="22" t="s">
        <v>87</v>
      </c>
      <c r="B96" s="15" t="s">
        <v>88</v>
      </c>
      <c r="C96" s="16">
        <v>51182</v>
      </c>
      <c r="D96" s="17" t="s">
        <v>89</v>
      </c>
      <c r="E96" s="17" t="s">
        <v>90</v>
      </c>
      <c r="F96" s="57" t="s">
        <v>54</v>
      </c>
      <c r="G96" s="17" t="s">
        <v>576</v>
      </c>
      <c r="H96" s="17" t="s">
        <v>91</v>
      </c>
      <c r="I96" s="72">
        <v>5620</v>
      </c>
      <c r="J96" s="5">
        <v>0</v>
      </c>
      <c r="K96" s="5">
        <v>129380</v>
      </c>
      <c r="L96" s="56">
        <f t="shared" si="3"/>
        <v>135000</v>
      </c>
      <c r="M96" s="18">
        <v>0</v>
      </c>
      <c r="N96" s="83">
        <v>135000</v>
      </c>
      <c r="O96" s="10">
        <f t="shared" si="4"/>
        <v>0</v>
      </c>
      <c r="P96" s="25">
        <v>43563</v>
      </c>
      <c r="Q96" s="25">
        <v>44020</v>
      </c>
      <c r="R96" s="34" t="s">
        <v>621</v>
      </c>
      <c r="S96" s="6" t="s">
        <v>413</v>
      </c>
    </row>
    <row r="97" spans="1:19" s="21" customFormat="1" ht="78.900000000000006" x14ac:dyDescent="0.3">
      <c r="A97" s="22" t="s">
        <v>14</v>
      </c>
      <c r="B97" s="36" t="s">
        <v>414</v>
      </c>
      <c r="C97" s="16">
        <v>51611</v>
      </c>
      <c r="D97" s="17" t="s">
        <v>43</v>
      </c>
      <c r="E97" s="17" t="s">
        <v>415</v>
      </c>
      <c r="F97" s="57" t="s">
        <v>416</v>
      </c>
      <c r="G97" s="17" t="s">
        <v>576</v>
      </c>
      <c r="H97" s="17" t="s">
        <v>417</v>
      </c>
      <c r="I97" s="72">
        <v>88800</v>
      </c>
      <c r="J97" s="37">
        <v>0</v>
      </c>
      <c r="K97" s="72">
        <v>11200</v>
      </c>
      <c r="L97" s="56">
        <f t="shared" si="3"/>
        <v>100000</v>
      </c>
      <c r="M97" s="18">
        <v>0</v>
      </c>
      <c r="N97" s="83">
        <v>100000</v>
      </c>
      <c r="O97" s="10">
        <f t="shared" si="4"/>
        <v>0</v>
      </c>
      <c r="P97" s="19">
        <v>43601</v>
      </c>
      <c r="Q97" s="19">
        <v>44789</v>
      </c>
      <c r="R97" s="20">
        <v>41819</v>
      </c>
      <c r="S97" s="6" t="s">
        <v>413</v>
      </c>
    </row>
    <row r="98" spans="1:19" s="21" customFormat="1" ht="78.900000000000006" x14ac:dyDescent="0.3">
      <c r="A98" s="22" t="s">
        <v>14</v>
      </c>
      <c r="B98" s="36" t="s">
        <v>418</v>
      </c>
      <c r="C98" s="16">
        <v>51622</v>
      </c>
      <c r="D98" s="17" t="s">
        <v>57</v>
      </c>
      <c r="E98" s="17" t="s">
        <v>419</v>
      </c>
      <c r="F98" s="57" t="s">
        <v>416</v>
      </c>
      <c r="G98" s="6" t="s">
        <v>722</v>
      </c>
      <c r="H98" s="17" t="s">
        <v>420</v>
      </c>
      <c r="I98" s="72">
        <v>85184</v>
      </c>
      <c r="J98" s="37">
        <v>0</v>
      </c>
      <c r="K98" s="72">
        <v>11760</v>
      </c>
      <c r="L98" s="56">
        <f t="shared" si="3"/>
        <v>96944</v>
      </c>
      <c r="M98" s="18">
        <v>0</v>
      </c>
      <c r="N98" s="83">
        <v>96944</v>
      </c>
      <c r="O98" s="10">
        <f t="shared" si="4"/>
        <v>0</v>
      </c>
      <c r="P98" s="19">
        <v>43591</v>
      </c>
      <c r="Q98" s="19">
        <v>44779</v>
      </c>
      <c r="R98" s="30">
        <v>41706</v>
      </c>
      <c r="S98" s="6" t="s">
        <v>413</v>
      </c>
    </row>
    <row r="99" spans="1:19" s="21" customFormat="1" ht="78.900000000000006" x14ac:dyDescent="0.3">
      <c r="A99" s="22" t="s">
        <v>14</v>
      </c>
      <c r="B99" s="36" t="s">
        <v>421</v>
      </c>
      <c r="C99" s="16">
        <v>51632</v>
      </c>
      <c r="D99" s="17" t="s">
        <v>422</v>
      </c>
      <c r="E99" s="17" t="s">
        <v>423</v>
      </c>
      <c r="F99" s="57" t="s">
        <v>416</v>
      </c>
      <c r="G99" s="17" t="s">
        <v>576</v>
      </c>
      <c r="H99" s="17" t="s">
        <v>424</v>
      </c>
      <c r="I99" s="72">
        <v>78000</v>
      </c>
      <c r="J99" s="37">
        <v>0</v>
      </c>
      <c r="K99" s="72">
        <v>22000</v>
      </c>
      <c r="L99" s="56">
        <f t="shared" si="3"/>
        <v>100000</v>
      </c>
      <c r="M99" s="18">
        <v>0</v>
      </c>
      <c r="N99" s="83">
        <v>100000</v>
      </c>
      <c r="O99" s="10">
        <f t="shared" si="4"/>
        <v>0</v>
      </c>
      <c r="P99" s="19">
        <v>43566</v>
      </c>
      <c r="Q99" s="19">
        <v>44753</v>
      </c>
      <c r="R99" s="30">
        <v>41663</v>
      </c>
      <c r="S99" s="6" t="s">
        <v>413</v>
      </c>
    </row>
    <row r="100" spans="1:19" s="21" customFormat="1" ht="78.900000000000006" x14ac:dyDescent="0.3">
      <c r="A100" s="22" t="s">
        <v>14</v>
      </c>
      <c r="B100" s="36" t="s">
        <v>425</v>
      </c>
      <c r="C100" s="16">
        <v>51638</v>
      </c>
      <c r="D100" s="17" t="s">
        <v>61</v>
      </c>
      <c r="E100" s="17" t="s">
        <v>426</v>
      </c>
      <c r="F100" s="57" t="s">
        <v>416</v>
      </c>
      <c r="G100" s="17" t="s">
        <v>576</v>
      </c>
      <c r="H100" s="17" t="s">
        <v>427</v>
      </c>
      <c r="I100" s="72">
        <v>37000</v>
      </c>
      <c r="J100" s="37">
        <v>0</v>
      </c>
      <c r="K100" s="72">
        <v>62070</v>
      </c>
      <c r="L100" s="56">
        <f t="shared" si="3"/>
        <v>99070</v>
      </c>
      <c r="M100" s="18">
        <v>0</v>
      </c>
      <c r="N100" s="83">
        <v>99070</v>
      </c>
      <c r="O100" s="10">
        <f t="shared" si="4"/>
        <v>0</v>
      </c>
      <c r="P100" s="19">
        <v>43578</v>
      </c>
      <c r="Q100" s="19">
        <v>44765</v>
      </c>
      <c r="R100" s="30">
        <v>41657</v>
      </c>
      <c r="S100" s="6" t="s">
        <v>413</v>
      </c>
    </row>
    <row r="101" spans="1:19" s="21" customFormat="1" ht="78.900000000000006" x14ac:dyDescent="0.3">
      <c r="A101" s="22" t="s">
        <v>14</v>
      </c>
      <c r="B101" s="36" t="s">
        <v>428</v>
      </c>
      <c r="C101" s="16">
        <v>51639</v>
      </c>
      <c r="D101" s="17" t="s">
        <v>80</v>
      </c>
      <c r="E101" s="17" t="s">
        <v>429</v>
      </c>
      <c r="F101" s="57" t="s">
        <v>416</v>
      </c>
      <c r="G101" s="17" t="s">
        <v>576</v>
      </c>
      <c r="H101" s="17" t="s">
        <v>430</v>
      </c>
      <c r="I101" s="72">
        <v>82000</v>
      </c>
      <c r="J101" s="37">
        <v>0</v>
      </c>
      <c r="K101" s="72">
        <v>18000</v>
      </c>
      <c r="L101" s="56">
        <f t="shared" si="3"/>
        <v>100000</v>
      </c>
      <c r="M101" s="18">
        <v>0</v>
      </c>
      <c r="N101" s="83">
        <v>100000</v>
      </c>
      <c r="O101" s="10">
        <f t="shared" si="4"/>
        <v>0</v>
      </c>
      <c r="P101" s="19">
        <v>43579</v>
      </c>
      <c r="Q101" s="19">
        <v>44766</v>
      </c>
      <c r="R101" s="30">
        <v>41654</v>
      </c>
      <c r="S101" s="6" t="s">
        <v>413</v>
      </c>
    </row>
    <row r="102" spans="1:19" s="21" customFormat="1" ht="78.900000000000006" x14ac:dyDescent="0.3">
      <c r="A102" s="22" t="s">
        <v>14</v>
      </c>
      <c r="B102" s="36" t="s">
        <v>431</v>
      </c>
      <c r="C102" s="16">
        <v>51673</v>
      </c>
      <c r="D102" s="17" t="s">
        <v>432</v>
      </c>
      <c r="E102" s="17" t="s">
        <v>433</v>
      </c>
      <c r="F102" s="57" t="s">
        <v>416</v>
      </c>
      <c r="G102" s="17" t="s">
        <v>77</v>
      </c>
      <c r="H102" s="17" t="s">
        <v>434</v>
      </c>
      <c r="I102" s="72">
        <v>97000</v>
      </c>
      <c r="J102" s="37">
        <v>0</v>
      </c>
      <c r="K102" s="72">
        <v>3000</v>
      </c>
      <c r="L102" s="56">
        <f t="shared" si="3"/>
        <v>100000</v>
      </c>
      <c r="M102" s="18">
        <v>0</v>
      </c>
      <c r="N102" s="83">
        <v>100000</v>
      </c>
      <c r="O102" s="10">
        <f t="shared" si="4"/>
        <v>0</v>
      </c>
      <c r="P102" s="19">
        <v>43578</v>
      </c>
      <c r="Q102" s="19">
        <v>44765</v>
      </c>
      <c r="R102" s="30">
        <v>41655</v>
      </c>
      <c r="S102" s="6" t="s">
        <v>413</v>
      </c>
    </row>
    <row r="103" spans="1:19" s="21" customFormat="1" ht="78.900000000000006" x14ac:dyDescent="0.3">
      <c r="A103" s="22" t="s">
        <v>14</v>
      </c>
      <c r="B103" s="36" t="s">
        <v>435</v>
      </c>
      <c r="C103" s="16">
        <v>51702</v>
      </c>
      <c r="D103" s="17" t="s">
        <v>19</v>
      </c>
      <c r="E103" s="17" t="s">
        <v>436</v>
      </c>
      <c r="F103" s="57" t="s">
        <v>416</v>
      </c>
      <c r="G103" s="6" t="s">
        <v>722</v>
      </c>
      <c r="H103" s="17" t="s">
        <v>437</v>
      </c>
      <c r="I103" s="72">
        <v>85660</v>
      </c>
      <c r="J103" s="37">
        <v>0</v>
      </c>
      <c r="K103" s="72">
        <v>14340</v>
      </c>
      <c r="L103" s="56">
        <f t="shared" si="3"/>
        <v>100000</v>
      </c>
      <c r="M103" s="18">
        <v>0</v>
      </c>
      <c r="N103" s="83">
        <v>100000</v>
      </c>
      <c r="O103" s="10">
        <f t="shared" si="4"/>
        <v>0</v>
      </c>
      <c r="P103" s="19">
        <v>43578</v>
      </c>
      <c r="Q103" s="19">
        <v>44765</v>
      </c>
      <c r="R103" s="30">
        <v>41656</v>
      </c>
      <c r="S103" s="6" t="s">
        <v>413</v>
      </c>
    </row>
    <row r="104" spans="1:19" s="21" customFormat="1" ht="78.900000000000006" x14ac:dyDescent="0.3">
      <c r="A104" s="22" t="s">
        <v>14</v>
      </c>
      <c r="B104" s="36" t="s">
        <v>438</v>
      </c>
      <c r="C104" s="16">
        <v>51717</v>
      </c>
      <c r="D104" s="17" t="s">
        <v>84</v>
      </c>
      <c r="E104" s="17" t="s">
        <v>439</v>
      </c>
      <c r="F104" s="57" t="s">
        <v>416</v>
      </c>
      <c r="G104" s="17" t="s">
        <v>576</v>
      </c>
      <c r="H104" s="17" t="s">
        <v>440</v>
      </c>
      <c r="I104" s="72">
        <v>45000</v>
      </c>
      <c r="J104" s="37">
        <v>0</v>
      </c>
      <c r="K104" s="72">
        <v>54280</v>
      </c>
      <c r="L104" s="56">
        <f t="shared" si="3"/>
        <v>99280</v>
      </c>
      <c r="M104" s="18">
        <v>0</v>
      </c>
      <c r="N104" s="83">
        <v>99280</v>
      </c>
      <c r="O104" s="10">
        <f t="shared" si="4"/>
        <v>0</v>
      </c>
      <c r="P104" s="19">
        <v>43566</v>
      </c>
      <c r="Q104" s="19">
        <v>44753</v>
      </c>
      <c r="R104" s="30">
        <v>41674</v>
      </c>
      <c r="S104" s="6" t="s">
        <v>413</v>
      </c>
    </row>
    <row r="105" spans="1:19" s="23" customFormat="1" ht="78.900000000000006" x14ac:dyDescent="0.3">
      <c r="A105" s="22" t="s">
        <v>14</v>
      </c>
      <c r="B105" s="36" t="s">
        <v>441</v>
      </c>
      <c r="C105" s="16">
        <v>51730</v>
      </c>
      <c r="D105" s="17" t="s">
        <v>65</v>
      </c>
      <c r="E105" s="17" t="s">
        <v>442</v>
      </c>
      <c r="F105" s="57" t="s">
        <v>416</v>
      </c>
      <c r="G105" s="17" t="s">
        <v>576</v>
      </c>
      <c r="H105" s="17" t="s">
        <v>443</v>
      </c>
      <c r="I105" s="72">
        <v>93042</v>
      </c>
      <c r="J105" s="37">
        <v>0</v>
      </c>
      <c r="K105" s="72">
        <v>6958</v>
      </c>
      <c r="L105" s="56">
        <f t="shared" si="3"/>
        <v>100000</v>
      </c>
      <c r="M105" s="18">
        <v>0</v>
      </c>
      <c r="N105" s="83">
        <v>100000</v>
      </c>
      <c r="O105" s="10">
        <f t="shared" si="4"/>
        <v>0</v>
      </c>
      <c r="P105" s="19">
        <v>43580</v>
      </c>
      <c r="Q105" s="19">
        <v>44767</v>
      </c>
      <c r="R105" s="30">
        <v>41678</v>
      </c>
      <c r="S105" s="6" t="s">
        <v>413</v>
      </c>
    </row>
    <row r="106" spans="1:19" s="23" customFormat="1" ht="78.900000000000006" x14ac:dyDescent="0.3">
      <c r="A106" s="22" t="s">
        <v>14</v>
      </c>
      <c r="B106" s="36" t="s">
        <v>444</v>
      </c>
      <c r="C106" s="16">
        <v>51749</v>
      </c>
      <c r="D106" s="17" t="s">
        <v>445</v>
      </c>
      <c r="E106" s="17" t="s">
        <v>446</v>
      </c>
      <c r="F106" s="57" t="s">
        <v>416</v>
      </c>
      <c r="G106" s="17" t="s">
        <v>713</v>
      </c>
      <c r="H106" s="17" t="s">
        <v>447</v>
      </c>
      <c r="I106" s="72">
        <v>87600</v>
      </c>
      <c r="J106" s="37">
        <v>0</v>
      </c>
      <c r="K106" s="72">
        <v>12400</v>
      </c>
      <c r="L106" s="56">
        <f t="shared" si="3"/>
        <v>100000</v>
      </c>
      <c r="M106" s="18">
        <v>0</v>
      </c>
      <c r="N106" s="83">
        <v>100000</v>
      </c>
      <c r="O106" s="10">
        <f t="shared" si="4"/>
        <v>0</v>
      </c>
      <c r="P106" s="25">
        <v>43566</v>
      </c>
      <c r="Q106" s="25">
        <v>44753</v>
      </c>
      <c r="R106" s="52">
        <v>41673</v>
      </c>
      <c r="S106" s="6" t="s">
        <v>413</v>
      </c>
    </row>
    <row r="107" spans="1:19" s="21" customFormat="1" ht="45.1" x14ac:dyDescent="0.3">
      <c r="A107" s="22" t="s">
        <v>14</v>
      </c>
      <c r="B107" s="36" t="s">
        <v>448</v>
      </c>
      <c r="C107" s="16">
        <v>51668</v>
      </c>
      <c r="D107" s="17" t="s">
        <v>449</v>
      </c>
      <c r="E107" s="17" t="s">
        <v>450</v>
      </c>
      <c r="F107" s="57" t="s">
        <v>818</v>
      </c>
      <c r="G107" s="17" t="s">
        <v>717</v>
      </c>
      <c r="H107" s="17" t="s">
        <v>451</v>
      </c>
      <c r="I107" s="72">
        <v>13110</v>
      </c>
      <c r="J107" s="37">
        <v>0</v>
      </c>
      <c r="K107" s="72">
        <v>0</v>
      </c>
      <c r="L107" s="56">
        <f t="shared" si="3"/>
        <v>13110</v>
      </c>
      <c r="M107" s="18">
        <v>0</v>
      </c>
      <c r="N107" s="83">
        <v>13110</v>
      </c>
      <c r="O107" s="10">
        <f t="shared" si="4"/>
        <v>0</v>
      </c>
      <c r="P107" s="19">
        <v>43585</v>
      </c>
      <c r="Q107" s="19">
        <v>44042</v>
      </c>
      <c r="R107" s="30">
        <v>41662</v>
      </c>
      <c r="S107" s="6" t="s">
        <v>413</v>
      </c>
    </row>
    <row r="108" spans="1:19" s="23" customFormat="1" ht="45.1" x14ac:dyDescent="0.3">
      <c r="A108" s="22" t="s">
        <v>14</v>
      </c>
      <c r="B108" s="36" t="s">
        <v>452</v>
      </c>
      <c r="C108" s="16">
        <v>51693</v>
      </c>
      <c r="D108" s="17" t="s">
        <v>65</v>
      </c>
      <c r="E108" s="17" t="s">
        <v>453</v>
      </c>
      <c r="F108" s="57" t="s">
        <v>818</v>
      </c>
      <c r="G108" s="17" t="s">
        <v>719</v>
      </c>
      <c r="H108" s="17" t="s">
        <v>454</v>
      </c>
      <c r="I108" s="72">
        <v>25000</v>
      </c>
      <c r="J108" s="37">
        <v>0</v>
      </c>
      <c r="K108" s="72">
        <v>0</v>
      </c>
      <c r="L108" s="56">
        <f t="shared" si="3"/>
        <v>25000</v>
      </c>
      <c r="M108" s="18">
        <v>0</v>
      </c>
      <c r="N108" s="83">
        <v>25000</v>
      </c>
      <c r="O108" s="10">
        <f t="shared" si="4"/>
        <v>0</v>
      </c>
      <c r="P108" s="19">
        <v>43579</v>
      </c>
      <c r="Q108" s="19">
        <v>44036</v>
      </c>
      <c r="R108" s="30">
        <v>41679</v>
      </c>
      <c r="S108" s="6" t="s">
        <v>413</v>
      </c>
    </row>
    <row r="109" spans="1:19" s="23" customFormat="1" ht="33.85" x14ac:dyDescent="0.3">
      <c r="A109" s="14" t="s">
        <v>14</v>
      </c>
      <c r="B109" s="36" t="s">
        <v>455</v>
      </c>
      <c r="C109" s="16">
        <v>51649</v>
      </c>
      <c r="D109" s="17" t="s">
        <v>65</v>
      </c>
      <c r="E109" s="17" t="s">
        <v>456</v>
      </c>
      <c r="F109" s="57" t="s">
        <v>818</v>
      </c>
      <c r="G109" s="17" t="s">
        <v>723</v>
      </c>
      <c r="H109" s="17" t="s">
        <v>457</v>
      </c>
      <c r="I109" s="72">
        <v>11860</v>
      </c>
      <c r="J109" s="37">
        <v>0</v>
      </c>
      <c r="K109" s="72">
        <v>0</v>
      </c>
      <c r="L109" s="56">
        <f t="shared" si="3"/>
        <v>11860</v>
      </c>
      <c r="M109" s="18">
        <v>0</v>
      </c>
      <c r="N109" s="83">
        <v>11860</v>
      </c>
      <c r="O109" s="10">
        <f t="shared" si="4"/>
        <v>0</v>
      </c>
      <c r="P109" s="25">
        <v>43588</v>
      </c>
      <c r="Q109" s="25">
        <v>44046</v>
      </c>
      <c r="R109" s="52">
        <v>41650</v>
      </c>
      <c r="S109" s="6" t="s">
        <v>413</v>
      </c>
    </row>
    <row r="110" spans="1:19" s="23" customFormat="1" ht="33.85" x14ac:dyDescent="0.3">
      <c r="A110" s="22" t="s">
        <v>14</v>
      </c>
      <c r="B110" s="36" t="s">
        <v>458</v>
      </c>
      <c r="C110" s="16">
        <v>51716</v>
      </c>
      <c r="D110" s="17" t="s">
        <v>84</v>
      </c>
      <c r="E110" s="17" t="s">
        <v>459</v>
      </c>
      <c r="F110" s="57" t="s">
        <v>818</v>
      </c>
      <c r="G110" s="17" t="s">
        <v>717</v>
      </c>
      <c r="H110" s="17" t="s">
        <v>460</v>
      </c>
      <c r="I110" s="72">
        <v>14899</v>
      </c>
      <c r="J110" s="37">
        <v>0</v>
      </c>
      <c r="K110" s="72">
        <v>0</v>
      </c>
      <c r="L110" s="56">
        <f t="shared" si="3"/>
        <v>14899</v>
      </c>
      <c r="M110" s="18">
        <v>0</v>
      </c>
      <c r="N110" s="83">
        <v>14899</v>
      </c>
      <c r="O110" s="10">
        <f t="shared" si="4"/>
        <v>0</v>
      </c>
      <c r="P110" s="25">
        <v>43591</v>
      </c>
      <c r="Q110" s="25">
        <v>44049</v>
      </c>
      <c r="R110" s="52">
        <v>41710</v>
      </c>
      <c r="S110" s="6" t="s">
        <v>413</v>
      </c>
    </row>
    <row r="111" spans="1:19" s="23" customFormat="1" ht="22.55" x14ac:dyDescent="0.3">
      <c r="A111" s="3" t="s">
        <v>14</v>
      </c>
      <c r="B111" s="3" t="s">
        <v>461</v>
      </c>
      <c r="C111" s="53">
        <v>51998</v>
      </c>
      <c r="D111" s="54" t="s">
        <v>445</v>
      </c>
      <c r="E111" s="54" t="s">
        <v>726</v>
      </c>
      <c r="F111" s="54" t="s">
        <v>809</v>
      </c>
      <c r="G111" s="54" t="s">
        <v>727</v>
      </c>
      <c r="H111" s="54" t="s">
        <v>728</v>
      </c>
      <c r="I111" s="1"/>
      <c r="J111" s="5">
        <v>9600</v>
      </c>
      <c r="K111" s="5"/>
      <c r="L111" s="56">
        <f t="shared" si="3"/>
        <v>9600</v>
      </c>
      <c r="M111" s="2">
        <v>2</v>
      </c>
      <c r="N111" s="83">
        <v>9600</v>
      </c>
      <c r="O111" s="10">
        <f t="shared" si="4"/>
        <v>0</v>
      </c>
      <c r="P111" s="25">
        <v>43692</v>
      </c>
      <c r="Q111" s="25">
        <v>44058</v>
      </c>
      <c r="R111" s="24">
        <v>42345</v>
      </c>
      <c r="S111" s="6" t="s">
        <v>413</v>
      </c>
    </row>
    <row r="112" spans="1:19" s="23" customFormat="1" ht="33.85" x14ac:dyDescent="0.3">
      <c r="A112" s="22" t="s">
        <v>14</v>
      </c>
      <c r="B112" s="36" t="s">
        <v>462</v>
      </c>
      <c r="C112" s="17">
        <v>51743</v>
      </c>
      <c r="D112" s="17" t="s">
        <v>61</v>
      </c>
      <c r="E112" s="17" t="s">
        <v>463</v>
      </c>
      <c r="F112" s="57" t="s">
        <v>818</v>
      </c>
      <c r="G112" s="17" t="s">
        <v>77</v>
      </c>
      <c r="H112" s="17" t="s">
        <v>464</v>
      </c>
      <c r="I112" s="72">
        <v>23770</v>
      </c>
      <c r="J112" s="37">
        <v>0</v>
      </c>
      <c r="K112" s="72">
        <v>0</v>
      </c>
      <c r="L112" s="56">
        <f t="shared" si="3"/>
        <v>23770</v>
      </c>
      <c r="M112" s="9">
        <v>10</v>
      </c>
      <c r="N112" s="83">
        <v>23770</v>
      </c>
      <c r="O112" s="10">
        <f t="shared" si="4"/>
        <v>0</v>
      </c>
      <c r="P112" s="25">
        <v>43584</v>
      </c>
      <c r="Q112" s="25">
        <v>44041</v>
      </c>
      <c r="R112" s="52">
        <v>41658</v>
      </c>
      <c r="S112" s="6" t="s">
        <v>413</v>
      </c>
    </row>
    <row r="113" spans="1:19" s="23" customFormat="1" ht="45.1" x14ac:dyDescent="0.3">
      <c r="A113" s="22" t="s">
        <v>14</v>
      </c>
      <c r="B113" s="36" t="s">
        <v>465</v>
      </c>
      <c r="C113" s="16">
        <v>51712</v>
      </c>
      <c r="D113" s="17" t="s">
        <v>22</v>
      </c>
      <c r="E113" s="17" t="s">
        <v>466</v>
      </c>
      <c r="F113" s="57" t="s">
        <v>818</v>
      </c>
      <c r="G113" s="17" t="s">
        <v>77</v>
      </c>
      <c r="H113" s="17" t="s">
        <v>467</v>
      </c>
      <c r="I113" s="72">
        <v>25000</v>
      </c>
      <c r="J113" s="37">
        <v>0</v>
      </c>
      <c r="K113" s="72">
        <v>0</v>
      </c>
      <c r="L113" s="56">
        <f t="shared" si="3"/>
        <v>25000</v>
      </c>
      <c r="M113" s="9">
        <v>150</v>
      </c>
      <c r="N113" s="83">
        <v>25000</v>
      </c>
      <c r="O113" s="10">
        <f t="shared" si="4"/>
        <v>0</v>
      </c>
      <c r="P113" s="25">
        <v>43593</v>
      </c>
      <c r="Q113" s="25">
        <v>44051</v>
      </c>
      <c r="R113" s="52">
        <v>41714</v>
      </c>
      <c r="S113" s="6" t="s">
        <v>413</v>
      </c>
    </row>
    <row r="114" spans="1:19" s="23" customFormat="1" ht="56.35" x14ac:dyDescent="0.3">
      <c r="A114" s="22" t="s">
        <v>14</v>
      </c>
      <c r="B114" s="36" t="s">
        <v>473</v>
      </c>
      <c r="C114" s="16">
        <v>51271</v>
      </c>
      <c r="D114" s="17" t="s">
        <v>190</v>
      </c>
      <c r="E114" s="17" t="s">
        <v>474</v>
      </c>
      <c r="F114" s="57" t="s">
        <v>372</v>
      </c>
      <c r="G114" s="17" t="s">
        <v>713</v>
      </c>
      <c r="H114" s="17" t="s">
        <v>475</v>
      </c>
      <c r="I114" s="72">
        <v>0</v>
      </c>
      <c r="J114" s="37">
        <v>49200</v>
      </c>
      <c r="K114" s="72">
        <v>0</v>
      </c>
      <c r="L114" s="56">
        <f t="shared" si="3"/>
        <v>49200</v>
      </c>
      <c r="M114" s="9">
        <v>178</v>
      </c>
      <c r="N114" s="83">
        <f>24600+24600</f>
        <v>49200</v>
      </c>
      <c r="O114" s="10">
        <f t="shared" si="4"/>
        <v>0</v>
      </c>
      <c r="P114" s="26">
        <v>43579</v>
      </c>
      <c r="Q114" s="26">
        <v>44036</v>
      </c>
      <c r="R114" s="26" t="s">
        <v>622</v>
      </c>
      <c r="S114" s="6" t="s">
        <v>413</v>
      </c>
    </row>
    <row r="115" spans="1:19" s="23" customFormat="1" ht="45.1" x14ac:dyDescent="0.3">
      <c r="A115" s="22" t="s">
        <v>14</v>
      </c>
      <c r="B115" s="36" t="s">
        <v>476</v>
      </c>
      <c r="C115" s="16">
        <v>51188</v>
      </c>
      <c r="D115" s="17" t="s">
        <v>57</v>
      </c>
      <c r="E115" s="17" t="s">
        <v>563</v>
      </c>
      <c r="F115" s="57" t="s">
        <v>372</v>
      </c>
      <c r="G115" s="17" t="s">
        <v>716</v>
      </c>
      <c r="H115" s="17" t="s">
        <v>564</v>
      </c>
      <c r="I115" s="72">
        <v>0</v>
      </c>
      <c r="J115" s="37">
        <v>24600</v>
      </c>
      <c r="K115" s="72">
        <v>0</v>
      </c>
      <c r="L115" s="56">
        <f t="shared" si="3"/>
        <v>24600</v>
      </c>
      <c r="M115" s="9">
        <v>150</v>
      </c>
      <c r="N115" s="83">
        <v>24600</v>
      </c>
      <c r="O115" s="10">
        <f t="shared" si="4"/>
        <v>0</v>
      </c>
      <c r="P115" s="26">
        <v>43658</v>
      </c>
      <c r="Q115" s="26">
        <v>44116</v>
      </c>
      <c r="R115" s="52">
        <v>42171</v>
      </c>
      <c r="S115" s="6" t="s">
        <v>972</v>
      </c>
    </row>
    <row r="116" spans="1:19" s="23" customFormat="1" ht="33.85" x14ac:dyDescent="0.3">
      <c r="A116" s="22" t="s">
        <v>14</v>
      </c>
      <c r="B116" s="36" t="s">
        <v>477</v>
      </c>
      <c r="C116" s="16">
        <v>51161</v>
      </c>
      <c r="D116" s="17" t="s">
        <v>422</v>
      </c>
      <c r="E116" s="17" t="s">
        <v>478</v>
      </c>
      <c r="F116" s="57" t="s">
        <v>372</v>
      </c>
      <c r="G116" s="17" t="s">
        <v>717</v>
      </c>
      <c r="H116" s="17" t="s">
        <v>479</v>
      </c>
      <c r="I116" s="72">
        <v>0</v>
      </c>
      <c r="J116" s="37">
        <v>73800</v>
      </c>
      <c r="K116" s="72">
        <v>0</v>
      </c>
      <c r="L116" s="56">
        <f t="shared" si="3"/>
        <v>73800</v>
      </c>
      <c r="M116" s="9">
        <v>112</v>
      </c>
      <c r="N116" s="83">
        <v>73800</v>
      </c>
      <c r="O116" s="10">
        <f t="shared" si="4"/>
        <v>0</v>
      </c>
      <c r="P116" s="26">
        <v>43578</v>
      </c>
      <c r="Q116" s="26">
        <v>44219</v>
      </c>
      <c r="R116" s="26">
        <v>41681</v>
      </c>
      <c r="S116" s="6" t="s">
        <v>413</v>
      </c>
    </row>
    <row r="117" spans="1:19" s="23" customFormat="1" ht="33.85" x14ac:dyDescent="0.3">
      <c r="A117" s="22" t="s">
        <v>14</v>
      </c>
      <c r="B117" s="36" t="s">
        <v>484</v>
      </c>
      <c r="C117" s="16">
        <v>51210</v>
      </c>
      <c r="D117" s="17" t="s">
        <v>485</v>
      </c>
      <c r="E117" s="17" t="s">
        <v>486</v>
      </c>
      <c r="F117" s="57" t="s">
        <v>372</v>
      </c>
      <c r="G117" s="17" t="s">
        <v>713</v>
      </c>
      <c r="H117" s="17" t="s">
        <v>487</v>
      </c>
      <c r="I117" s="72">
        <v>0</v>
      </c>
      <c r="J117" s="37">
        <v>73800</v>
      </c>
      <c r="K117" s="72">
        <v>0</v>
      </c>
      <c r="L117" s="56">
        <f t="shared" si="3"/>
        <v>73800</v>
      </c>
      <c r="M117" s="9">
        <v>176</v>
      </c>
      <c r="N117" s="83">
        <v>73800</v>
      </c>
      <c r="O117" s="10">
        <f t="shared" si="4"/>
        <v>0</v>
      </c>
      <c r="P117" s="26">
        <v>43578</v>
      </c>
      <c r="Q117" s="26">
        <v>44219</v>
      </c>
      <c r="R117" s="26" t="s">
        <v>623</v>
      </c>
      <c r="S117" s="6" t="s">
        <v>413</v>
      </c>
    </row>
    <row r="118" spans="1:19" s="21" customFormat="1" ht="124" x14ac:dyDescent="0.3">
      <c r="A118" s="14" t="s">
        <v>14</v>
      </c>
      <c r="B118" s="36" t="s">
        <v>512</v>
      </c>
      <c r="C118" s="16">
        <v>51648</v>
      </c>
      <c r="D118" s="17" t="s">
        <v>84</v>
      </c>
      <c r="E118" s="17" t="s">
        <v>513</v>
      </c>
      <c r="F118" s="57" t="s">
        <v>514</v>
      </c>
      <c r="G118" s="6" t="s">
        <v>718</v>
      </c>
      <c r="H118" s="17" t="s">
        <v>515</v>
      </c>
      <c r="I118" s="72">
        <v>100000</v>
      </c>
      <c r="J118" s="37">
        <v>0</v>
      </c>
      <c r="K118" s="72">
        <v>0</v>
      </c>
      <c r="L118" s="56">
        <f t="shared" si="3"/>
        <v>100000</v>
      </c>
      <c r="M118" s="9">
        <v>155</v>
      </c>
      <c r="N118" s="83">
        <v>100000</v>
      </c>
      <c r="O118" s="10">
        <f t="shared" si="4"/>
        <v>0</v>
      </c>
      <c r="P118" s="26">
        <v>43605</v>
      </c>
      <c r="Q118" s="26">
        <v>44428</v>
      </c>
      <c r="R118" s="20">
        <v>41805</v>
      </c>
      <c r="S118" s="66" t="s">
        <v>413</v>
      </c>
    </row>
    <row r="119" spans="1:19" s="23" customFormat="1" ht="124" x14ac:dyDescent="0.3">
      <c r="A119" s="22" t="s">
        <v>14</v>
      </c>
      <c r="B119" s="36" t="s">
        <v>516</v>
      </c>
      <c r="C119" s="16">
        <v>51675</v>
      </c>
      <c r="D119" s="17" t="s">
        <v>84</v>
      </c>
      <c r="E119" s="17" t="s">
        <v>517</v>
      </c>
      <c r="F119" s="57" t="s">
        <v>514</v>
      </c>
      <c r="G119" s="17" t="s">
        <v>77</v>
      </c>
      <c r="H119" s="17" t="s">
        <v>518</v>
      </c>
      <c r="I119" s="72">
        <v>99427.04</v>
      </c>
      <c r="J119" s="37">
        <v>0</v>
      </c>
      <c r="K119" s="72">
        <v>0</v>
      </c>
      <c r="L119" s="56">
        <f t="shared" si="3"/>
        <v>99427.04</v>
      </c>
      <c r="M119" s="9">
        <v>150</v>
      </c>
      <c r="N119" s="83">
        <v>99427.04</v>
      </c>
      <c r="O119" s="10">
        <f t="shared" si="4"/>
        <v>0</v>
      </c>
      <c r="P119" s="26">
        <v>43605</v>
      </c>
      <c r="Q119" s="26">
        <v>44428</v>
      </c>
      <c r="R119" s="20">
        <v>41811</v>
      </c>
      <c r="S119" s="20" t="s">
        <v>413</v>
      </c>
    </row>
    <row r="120" spans="1:19" s="23" customFormat="1" ht="124" x14ac:dyDescent="0.3">
      <c r="A120" s="22" t="s">
        <v>14</v>
      </c>
      <c r="B120" s="36" t="s">
        <v>519</v>
      </c>
      <c r="C120" s="16">
        <v>51685</v>
      </c>
      <c r="D120" s="17" t="s">
        <v>84</v>
      </c>
      <c r="E120" s="17" t="s">
        <v>520</v>
      </c>
      <c r="F120" s="57" t="s">
        <v>514</v>
      </c>
      <c r="G120" s="17" t="s">
        <v>725</v>
      </c>
      <c r="H120" s="17" t="s">
        <v>521</v>
      </c>
      <c r="I120" s="72">
        <v>99798</v>
      </c>
      <c r="J120" s="37">
        <v>0</v>
      </c>
      <c r="K120" s="72">
        <v>0</v>
      </c>
      <c r="L120" s="56">
        <f t="shared" si="3"/>
        <v>99798</v>
      </c>
      <c r="M120" s="9">
        <v>171</v>
      </c>
      <c r="N120" s="83">
        <v>99798</v>
      </c>
      <c r="O120" s="10">
        <f t="shared" si="4"/>
        <v>0</v>
      </c>
      <c r="P120" s="26">
        <v>43605</v>
      </c>
      <c r="Q120" s="26">
        <v>44428</v>
      </c>
      <c r="R120" s="20">
        <v>41926</v>
      </c>
      <c r="S120" s="20" t="s">
        <v>413</v>
      </c>
    </row>
    <row r="121" spans="1:19" s="23" customFormat="1" ht="124" x14ac:dyDescent="0.3">
      <c r="A121" s="22" t="s">
        <v>14</v>
      </c>
      <c r="B121" s="36" t="s">
        <v>522</v>
      </c>
      <c r="C121" s="16">
        <v>51700</v>
      </c>
      <c r="D121" s="17" t="s">
        <v>84</v>
      </c>
      <c r="E121" s="17" t="s">
        <v>523</v>
      </c>
      <c r="F121" s="57" t="s">
        <v>514</v>
      </c>
      <c r="G121" s="17" t="s">
        <v>713</v>
      </c>
      <c r="H121" s="17" t="s">
        <v>524</v>
      </c>
      <c r="I121" s="72">
        <v>100000</v>
      </c>
      <c r="J121" s="37">
        <v>0</v>
      </c>
      <c r="K121" s="72">
        <v>0</v>
      </c>
      <c r="L121" s="56">
        <f t="shared" si="3"/>
        <v>100000</v>
      </c>
      <c r="M121" s="9">
        <v>20</v>
      </c>
      <c r="N121" s="83">
        <v>100000</v>
      </c>
      <c r="O121" s="10">
        <f t="shared" si="4"/>
        <v>0</v>
      </c>
      <c r="P121" s="26">
        <v>43605</v>
      </c>
      <c r="Q121" s="26">
        <v>44428</v>
      </c>
      <c r="R121" s="20">
        <v>41922</v>
      </c>
      <c r="S121" s="20" t="s">
        <v>413</v>
      </c>
    </row>
    <row r="122" spans="1:19" s="23" customFormat="1" ht="124" x14ac:dyDescent="0.3">
      <c r="A122" s="22" t="s">
        <v>87</v>
      </c>
      <c r="B122" s="36" t="s">
        <v>525</v>
      </c>
      <c r="C122" s="16">
        <v>51699</v>
      </c>
      <c r="D122" s="17" t="s">
        <v>84</v>
      </c>
      <c r="E122" s="17" t="s">
        <v>526</v>
      </c>
      <c r="F122" s="57" t="s">
        <v>514</v>
      </c>
      <c r="G122" s="17" t="s">
        <v>77</v>
      </c>
      <c r="H122" s="17" t="s">
        <v>527</v>
      </c>
      <c r="I122" s="72">
        <v>100000</v>
      </c>
      <c r="J122" s="37">
        <v>0</v>
      </c>
      <c r="K122" s="72">
        <v>0</v>
      </c>
      <c r="L122" s="56">
        <f t="shared" si="3"/>
        <v>100000</v>
      </c>
      <c r="M122" s="9">
        <v>17</v>
      </c>
      <c r="N122" s="83">
        <v>100000</v>
      </c>
      <c r="O122" s="10">
        <f t="shared" si="4"/>
        <v>0</v>
      </c>
      <c r="P122" s="26">
        <v>43605</v>
      </c>
      <c r="Q122" s="26">
        <v>44428</v>
      </c>
      <c r="R122" s="20">
        <v>41809</v>
      </c>
      <c r="S122" s="20" t="s">
        <v>413</v>
      </c>
    </row>
    <row r="123" spans="1:19" s="23" customFormat="1" ht="124" x14ac:dyDescent="0.3">
      <c r="A123" s="22" t="s">
        <v>14</v>
      </c>
      <c r="B123" s="36" t="s">
        <v>528</v>
      </c>
      <c r="C123" s="16">
        <v>51695</v>
      </c>
      <c r="D123" s="17" t="s">
        <v>19</v>
      </c>
      <c r="E123" s="17" t="s">
        <v>529</v>
      </c>
      <c r="F123" s="57" t="s">
        <v>514</v>
      </c>
      <c r="G123" s="6" t="s">
        <v>715</v>
      </c>
      <c r="H123" s="17" t="s">
        <v>530</v>
      </c>
      <c r="I123" s="72">
        <v>100000</v>
      </c>
      <c r="J123" s="37">
        <v>0</v>
      </c>
      <c r="K123" s="72">
        <v>0</v>
      </c>
      <c r="L123" s="56">
        <f t="shared" si="3"/>
        <v>100000</v>
      </c>
      <c r="M123" s="9">
        <v>31</v>
      </c>
      <c r="N123" s="83">
        <v>100000</v>
      </c>
      <c r="O123" s="10">
        <f t="shared" si="4"/>
        <v>0</v>
      </c>
      <c r="P123" s="26">
        <v>43600</v>
      </c>
      <c r="Q123" s="26">
        <v>44423</v>
      </c>
      <c r="R123" s="20">
        <v>41827</v>
      </c>
      <c r="S123" s="20" t="s">
        <v>413</v>
      </c>
    </row>
    <row r="124" spans="1:19" s="23" customFormat="1" ht="124" x14ac:dyDescent="0.3">
      <c r="A124" s="22" t="s">
        <v>14</v>
      </c>
      <c r="B124" s="36" t="s">
        <v>531</v>
      </c>
      <c r="C124" s="16">
        <v>51670</v>
      </c>
      <c r="D124" s="17" t="s">
        <v>19</v>
      </c>
      <c r="E124" s="17" t="s">
        <v>532</v>
      </c>
      <c r="F124" s="57" t="s">
        <v>514</v>
      </c>
      <c r="G124" s="17" t="s">
        <v>77</v>
      </c>
      <c r="H124" s="17" t="s">
        <v>533</v>
      </c>
      <c r="I124" s="72">
        <v>100000</v>
      </c>
      <c r="J124" s="37">
        <v>0</v>
      </c>
      <c r="K124" s="72">
        <v>0</v>
      </c>
      <c r="L124" s="56">
        <f t="shared" si="3"/>
        <v>100000</v>
      </c>
      <c r="M124" s="9">
        <v>146</v>
      </c>
      <c r="N124" s="83">
        <v>100000</v>
      </c>
      <c r="O124" s="10">
        <f t="shared" si="4"/>
        <v>0</v>
      </c>
      <c r="P124" s="26">
        <v>43600</v>
      </c>
      <c r="Q124" s="26">
        <v>44423</v>
      </c>
      <c r="R124" s="20">
        <v>41812</v>
      </c>
      <c r="S124" s="20" t="s">
        <v>413</v>
      </c>
    </row>
    <row r="125" spans="1:19" s="23" customFormat="1" ht="124" x14ac:dyDescent="0.3">
      <c r="A125" s="22" t="s">
        <v>14</v>
      </c>
      <c r="B125" s="36" t="s">
        <v>534</v>
      </c>
      <c r="C125" s="16">
        <v>51666</v>
      </c>
      <c r="D125" s="17" t="s">
        <v>19</v>
      </c>
      <c r="E125" s="17" t="s">
        <v>535</v>
      </c>
      <c r="F125" s="57" t="s">
        <v>514</v>
      </c>
      <c r="G125" s="17" t="s">
        <v>716</v>
      </c>
      <c r="H125" s="17" t="s">
        <v>536</v>
      </c>
      <c r="I125" s="72">
        <v>99994</v>
      </c>
      <c r="J125" s="37">
        <v>0</v>
      </c>
      <c r="K125" s="72">
        <v>0</v>
      </c>
      <c r="L125" s="56">
        <f t="shared" si="3"/>
        <v>99994</v>
      </c>
      <c r="M125" s="2">
        <v>13</v>
      </c>
      <c r="N125" s="83">
        <v>99994</v>
      </c>
      <c r="O125" s="10">
        <f t="shared" si="4"/>
        <v>0</v>
      </c>
      <c r="P125" s="26">
        <v>43600</v>
      </c>
      <c r="Q125" s="26">
        <v>44423</v>
      </c>
      <c r="R125" s="20">
        <v>41815</v>
      </c>
      <c r="S125" s="20" t="s">
        <v>413</v>
      </c>
    </row>
    <row r="126" spans="1:19" s="23" customFormat="1" ht="33.85" x14ac:dyDescent="0.3">
      <c r="A126" s="22" t="s">
        <v>14</v>
      </c>
      <c r="B126" s="36" t="s">
        <v>541</v>
      </c>
      <c r="C126" s="16">
        <v>51134</v>
      </c>
      <c r="D126" s="17" t="s">
        <v>61</v>
      </c>
      <c r="E126" s="17" t="s">
        <v>62</v>
      </c>
      <c r="F126" s="57" t="s">
        <v>372</v>
      </c>
      <c r="G126" s="17" t="s">
        <v>77</v>
      </c>
      <c r="H126" s="17" t="s">
        <v>542</v>
      </c>
      <c r="I126" s="72">
        <v>0</v>
      </c>
      <c r="J126" s="37">
        <v>295200</v>
      </c>
      <c r="K126" s="72">
        <v>0</v>
      </c>
      <c r="L126" s="56">
        <f t="shared" si="3"/>
        <v>295200</v>
      </c>
      <c r="M126" s="6">
        <v>8</v>
      </c>
      <c r="N126" s="83">
        <v>131200</v>
      </c>
      <c r="O126" s="10">
        <f t="shared" si="4"/>
        <v>164000</v>
      </c>
      <c r="P126" s="26">
        <v>43593</v>
      </c>
      <c r="Q126" s="26">
        <v>44781</v>
      </c>
      <c r="R126" s="20">
        <v>41743</v>
      </c>
      <c r="S126" s="20" t="s">
        <v>413</v>
      </c>
    </row>
    <row r="127" spans="1:19" s="21" customFormat="1" ht="45.1" x14ac:dyDescent="0.3">
      <c r="A127" s="22" t="s">
        <v>14</v>
      </c>
      <c r="B127" s="36" t="s">
        <v>543</v>
      </c>
      <c r="C127" s="16">
        <v>51340</v>
      </c>
      <c r="D127" s="17" t="s">
        <v>57</v>
      </c>
      <c r="E127" s="17" t="s">
        <v>544</v>
      </c>
      <c r="F127" s="57" t="s">
        <v>545</v>
      </c>
      <c r="G127" s="6" t="s">
        <v>718</v>
      </c>
      <c r="H127" s="17" t="s">
        <v>546</v>
      </c>
      <c r="I127" s="72">
        <v>0</v>
      </c>
      <c r="J127" s="37">
        <v>36000</v>
      </c>
      <c r="K127" s="72">
        <v>0</v>
      </c>
      <c r="L127" s="56">
        <f t="shared" si="3"/>
        <v>36000</v>
      </c>
      <c r="M127" s="6">
        <v>10</v>
      </c>
      <c r="N127" s="83">
        <v>27000</v>
      </c>
      <c r="O127" s="10">
        <f t="shared" si="4"/>
        <v>9000</v>
      </c>
      <c r="P127" s="19">
        <v>43658</v>
      </c>
      <c r="Q127" s="19">
        <v>44481</v>
      </c>
      <c r="R127" s="20">
        <v>42175</v>
      </c>
      <c r="S127" s="66" t="s">
        <v>413</v>
      </c>
    </row>
    <row r="128" spans="1:19" s="23" customFormat="1" ht="56.35" x14ac:dyDescent="0.3">
      <c r="A128" s="22" t="s">
        <v>14</v>
      </c>
      <c r="B128" s="36" t="s">
        <v>547</v>
      </c>
      <c r="C128" s="16">
        <v>51375</v>
      </c>
      <c r="D128" s="17" t="s">
        <v>57</v>
      </c>
      <c r="E128" s="17" t="s">
        <v>548</v>
      </c>
      <c r="F128" s="57" t="s">
        <v>545</v>
      </c>
      <c r="G128" s="6" t="s">
        <v>718</v>
      </c>
      <c r="H128" s="17" t="s">
        <v>549</v>
      </c>
      <c r="I128" s="72">
        <v>0</v>
      </c>
      <c r="J128" s="37">
        <v>40800</v>
      </c>
      <c r="K128" s="72">
        <v>0</v>
      </c>
      <c r="L128" s="56">
        <f t="shared" si="3"/>
        <v>40800</v>
      </c>
      <c r="M128" s="6">
        <v>17</v>
      </c>
      <c r="N128" s="83">
        <v>34200</v>
      </c>
      <c r="O128" s="10">
        <f t="shared" si="4"/>
        <v>6600</v>
      </c>
      <c r="P128" s="19">
        <v>43658</v>
      </c>
      <c r="Q128" s="19">
        <v>44481</v>
      </c>
      <c r="R128" s="20">
        <v>42174</v>
      </c>
      <c r="S128" s="20" t="s">
        <v>413</v>
      </c>
    </row>
    <row r="129" spans="1:19" s="23" customFormat="1" ht="45.1" x14ac:dyDescent="0.3">
      <c r="A129" s="22" t="s">
        <v>14</v>
      </c>
      <c r="B129" s="36" t="s">
        <v>550</v>
      </c>
      <c r="C129" s="16">
        <v>51385</v>
      </c>
      <c r="D129" s="17" t="s">
        <v>22</v>
      </c>
      <c r="E129" s="17" t="s">
        <v>275</v>
      </c>
      <c r="F129" s="57" t="s">
        <v>545</v>
      </c>
      <c r="G129" s="17" t="s">
        <v>725</v>
      </c>
      <c r="H129" s="17" t="s">
        <v>551</v>
      </c>
      <c r="I129" s="72">
        <v>0</v>
      </c>
      <c r="J129" s="37">
        <v>40800</v>
      </c>
      <c r="K129" s="72">
        <v>0</v>
      </c>
      <c r="L129" s="56">
        <f t="shared" si="3"/>
        <v>40800</v>
      </c>
      <c r="M129" s="6">
        <v>144</v>
      </c>
      <c r="N129" s="83">
        <v>36400</v>
      </c>
      <c r="O129" s="10">
        <f t="shared" si="4"/>
        <v>4400</v>
      </c>
      <c r="P129" s="25">
        <v>43606</v>
      </c>
      <c r="Q129" s="25">
        <v>44429</v>
      </c>
      <c r="R129" s="20">
        <v>41807</v>
      </c>
      <c r="S129" s="20" t="s">
        <v>413</v>
      </c>
    </row>
    <row r="130" spans="1:19" s="23" customFormat="1" ht="122.25" customHeight="1" x14ac:dyDescent="0.3">
      <c r="A130" s="22" t="s">
        <v>14</v>
      </c>
      <c r="B130" s="36" t="s">
        <v>552</v>
      </c>
      <c r="C130" s="16">
        <v>51390</v>
      </c>
      <c r="D130" s="17" t="s">
        <v>22</v>
      </c>
      <c r="E130" s="17" t="s">
        <v>553</v>
      </c>
      <c r="F130" s="57" t="s">
        <v>545</v>
      </c>
      <c r="G130" s="6" t="s">
        <v>718</v>
      </c>
      <c r="H130" s="17" t="s">
        <v>554</v>
      </c>
      <c r="I130" s="72">
        <v>0</v>
      </c>
      <c r="J130" s="37">
        <v>40800</v>
      </c>
      <c r="K130" s="72">
        <v>0</v>
      </c>
      <c r="L130" s="56">
        <f t="shared" si="3"/>
        <v>40800</v>
      </c>
      <c r="M130" s="6">
        <v>16</v>
      </c>
      <c r="N130" s="83">
        <v>36400</v>
      </c>
      <c r="O130" s="10">
        <f t="shared" si="4"/>
        <v>4400</v>
      </c>
      <c r="P130" s="25">
        <v>43606</v>
      </c>
      <c r="Q130" s="25">
        <v>44429</v>
      </c>
      <c r="R130" s="20">
        <v>41924</v>
      </c>
      <c r="S130" s="20" t="s">
        <v>413</v>
      </c>
    </row>
    <row r="131" spans="1:19" s="23" customFormat="1" ht="33.85" x14ac:dyDescent="0.3">
      <c r="A131" s="14" t="s">
        <v>14</v>
      </c>
      <c r="B131" s="36" t="s">
        <v>555</v>
      </c>
      <c r="C131" s="16">
        <v>51393</v>
      </c>
      <c r="D131" s="17" t="s">
        <v>57</v>
      </c>
      <c r="E131" s="17" t="s">
        <v>556</v>
      </c>
      <c r="F131" s="57" t="s">
        <v>545</v>
      </c>
      <c r="G131" s="6" t="s">
        <v>718</v>
      </c>
      <c r="H131" s="17" t="s">
        <v>557</v>
      </c>
      <c r="I131" s="72">
        <v>0</v>
      </c>
      <c r="J131" s="37">
        <v>4800</v>
      </c>
      <c r="K131" s="72">
        <v>0</v>
      </c>
      <c r="L131" s="56">
        <f t="shared" ref="L131:L194" si="5">SUM(I131:K131)</f>
        <v>4800</v>
      </c>
      <c r="M131" s="18">
        <v>1</v>
      </c>
      <c r="N131" s="83">
        <f>2400+2400</f>
        <v>4800</v>
      </c>
      <c r="O131" s="10">
        <f t="shared" si="4"/>
        <v>0</v>
      </c>
      <c r="P131" s="25">
        <v>43658</v>
      </c>
      <c r="Q131" s="25">
        <v>44116</v>
      </c>
      <c r="R131" s="20">
        <v>42168</v>
      </c>
      <c r="S131" s="20" t="s">
        <v>413</v>
      </c>
    </row>
    <row r="132" spans="1:19" s="23" customFormat="1" ht="33.85" x14ac:dyDescent="0.3">
      <c r="A132" s="22" t="s">
        <v>14</v>
      </c>
      <c r="B132" s="36" t="s">
        <v>558</v>
      </c>
      <c r="C132" s="16">
        <v>51400</v>
      </c>
      <c r="D132" s="17" t="s">
        <v>22</v>
      </c>
      <c r="E132" s="17" t="s">
        <v>559</v>
      </c>
      <c r="F132" s="57" t="s">
        <v>545</v>
      </c>
      <c r="G132" s="17" t="s">
        <v>721</v>
      </c>
      <c r="H132" s="17" t="s">
        <v>560</v>
      </c>
      <c r="I132" s="72">
        <v>0</v>
      </c>
      <c r="J132" s="37">
        <v>40800</v>
      </c>
      <c r="K132" s="72">
        <v>0</v>
      </c>
      <c r="L132" s="56">
        <f t="shared" si="5"/>
        <v>40800</v>
      </c>
      <c r="M132" s="18">
        <v>2</v>
      </c>
      <c r="N132" s="83">
        <v>36400</v>
      </c>
      <c r="O132" s="10">
        <f t="shared" ref="O132:O195" si="6">SUM(L132-N132)</f>
        <v>4400</v>
      </c>
      <c r="P132" s="25">
        <v>43606</v>
      </c>
      <c r="Q132" s="25">
        <v>44429</v>
      </c>
      <c r="R132" s="20">
        <v>41806</v>
      </c>
      <c r="S132" s="20" t="s">
        <v>413</v>
      </c>
    </row>
    <row r="133" spans="1:19" s="23" customFormat="1" ht="33.85" x14ac:dyDescent="0.3">
      <c r="A133" s="22" t="s">
        <v>14</v>
      </c>
      <c r="B133" s="15" t="s">
        <v>573</v>
      </c>
      <c r="C133" s="16" t="s">
        <v>574</v>
      </c>
      <c r="D133" s="17" t="s">
        <v>445</v>
      </c>
      <c r="E133" s="17" t="s">
        <v>575</v>
      </c>
      <c r="F133" s="57" t="s">
        <v>968</v>
      </c>
      <c r="G133" s="17" t="s">
        <v>576</v>
      </c>
      <c r="H133" s="17" t="s">
        <v>577</v>
      </c>
      <c r="I133" s="72"/>
      <c r="J133" s="5">
        <v>264000</v>
      </c>
      <c r="K133" s="72">
        <v>0</v>
      </c>
      <c r="L133" s="56">
        <f t="shared" si="5"/>
        <v>264000</v>
      </c>
      <c r="M133" s="18">
        <v>1</v>
      </c>
      <c r="N133" s="83">
        <v>165000</v>
      </c>
      <c r="O133" s="10">
        <f t="shared" si="6"/>
        <v>99000</v>
      </c>
      <c r="P133" s="25">
        <v>43622</v>
      </c>
      <c r="Q133" s="25">
        <v>44353</v>
      </c>
      <c r="R133" s="20">
        <v>41917</v>
      </c>
      <c r="S133" s="20" t="s">
        <v>413</v>
      </c>
    </row>
    <row r="134" spans="1:19" s="23" customFormat="1" ht="22.55" x14ac:dyDescent="0.3">
      <c r="A134" s="22" t="s">
        <v>14</v>
      </c>
      <c r="B134" s="15" t="s">
        <v>653</v>
      </c>
      <c r="C134" s="16">
        <v>51912</v>
      </c>
      <c r="D134" s="95" t="s">
        <v>43</v>
      </c>
      <c r="E134" s="17" t="s">
        <v>654</v>
      </c>
      <c r="F134" s="57" t="s">
        <v>665</v>
      </c>
      <c r="G134" s="17" t="s">
        <v>576</v>
      </c>
      <c r="H134" s="17" t="s">
        <v>655</v>
      </c>
      <c r="I134" s="72">
        <v>30000</v>
      </c>
      <c r="J134" s="5"/>
      <c r="K134" s="72"/>
      <c r="L134" s="56">
        <f t="shared" si="5"/>
        <v>30000</v>
      </c>
      <c r="M134" s="18">
        <v>0</v>
      </c>
      <c r="N134" s="83">
        <v>30000</v>
      </c>
      <c r="O134" s="10">
        <f t="shared" si="6"/>
        <v>0</v>
      </c>
      <c r="P134" s="25">
        <v>43626</v>
      </c>
      <c r="Q134" s="25">
        <v>43992</v>
      </c>
      <c r="R134" s="20">
        <v>41933</v>
      </c>
      <c r="S134" s="20" t="s">
        <v>413</v>
      </c>
    </row>
    <row r="135" spans="1:19" s="23" customFormat="1" ht="22.55" x14ac:dyDescent="0.3">
      <c r="A135" s="22" t="s">
        <v>87</v>
      </c>
      <c r="B135" s="15" t="s">
        <v>656</v>
      </c>
      <c r="C135" s="16">
        <v>51890</v>
      </c>
      <c r="D135" s="95" t="s">
        <v>61</v>
      </c>
      <c r="E135" s="17" t="s">
        <v>664</v>
      </c>
      <c r="F135" s="57" t="s">
        <v>665</v>
      </c>
      <c r="G135" s="17" t="s">
        <v>576</v>
      </c>
      <c r="H135" s="17" t="s">
        <v>666</v>
      </c>
      <c r="I135" s="72">
        <v>29960</v>
      </c>
      <c r="J135" s="5"/>
      <c r="K135" s="72"/>
      <c r="L135" s="56">
        <f t="shared" si="5"/>
        <v>29960</v>
      </c>
      <c r="M135" s="18">
        <v>0</v>
      </c>
      <c r="N135" s="83">
        <v>29960</v>
      </c>
      <c r="O135" s="10">
        <f t="shared" si="6"/>
        <v>0</v>
      </c>
      <c r="P135" s="25">
        <v>43671</v>
      </c>
      <c r="Q135" s="25">
        <v>44037</v>
      </c>
      <c r="R135" s="20">
        <v>42176</v>
      </c>
      <c r="S135" s="20" t="s">
        <v>413</v>
      </c>
    </row>
    <row r="136" spans="1:19" s="23" customFormat="1" ht="22.55" x14ac:dyDescent="0.3">
      <c r="A136" s="22" t="s">
        <v>14</v>
      </c>
      <c r="B136" s="15" t="s">
        <v>657</v>
      </c>
      <c r="C136" s="16">
        <v>51914</v>
      </c>
      <c r="D136" s="95" t="s">
        <v>65</v>
      </c>
      <c r="E136" s="17" t="s">
        <v>667</v>
      </c>
      <c r="F136" s="57" t="s">
        <v>665</v>
      </c>
      <c r="G136" s="17" t="s">
        <v>576</v>
      </c>
      <c r="H136" s="17" t="s">
        <v>668</v>
      </c>
      <c r="I136" s="72">
        <v>30000</v>
      </c>
      <c r="J136" s="5"/>
      <c r="K136" s="72"/>
      <c r="L136" s="56">
        <f t="shared" si="5"/>
        <v>30000</v>
      </c>
      <c r="M136" s="18">
        <v>0</v>
      </c>
      <c r="N136" s="83">
        <v>30000</v>
      </c>
      <c r="O136" s="10">
        <f t="shared" si="6"/>
        <v>0</v>
      </c>
      <c r="P136" s="25">
        <v>43647</v>
      </c>
      <c r="Q136" s="25">
        <v>44013</v>
      </c>
      <c r="R136" s="20">
        <v>42112</v>
      </c>
      <c r="S136" s="20" t="s">
        <v>413</v>
      </c>
    </row>
    <row r="137" spans="1:19" s="23" customFormat="1" ht="45.1" x14ac:dyDescent="0.3">
      <c r="A137" s="22" t="s">
        <v>14</v>
      </c>
      <c r="B137" s="15" t="s">
        <v>658</v>
      </c>
      <c r="C137" s="16">
        <v>51913</v>
      </c>
      <c r="D137" s="95" t="s">
        <v>19</v>
      </c>
      <c r="E137" s="17" t="s">
        <v>669</v>
      </c>
      <c r="F137" s="57" t="s">
        <v>665</v>
      </c>
      <c r="G137" s="17" t="s">
        <v>576</v>
      </c>
      <c r="H137" s="17" t="s">
        <v>670</v>
      </c>
      <c r="I137" s="72">
        <v>29998</v>
      </c>
      <c r="J137" s="5"/>
      <c r="K137" s="72"/>
      <c r="L137" s="56">
        <f t="shared" si="5"/>
        <v>29998</v>
      </c>
      <c r="M137" s="18">
        <v>0</v>
      </c>
      <c r="N137" s="83">
        <v>29998</v>
      </c>
      <c r="O137" s="10">
        <f t="shared" si="6"/>
        <v>0</v>
      </c>
      <c r="P137" s="25">
        <v>43672</v>
      </c>
      <c r="Q137" s="25">
        <v>44038</v>
      </c>
      <c r="R137" s="20">
        <v>42245</v>
      </c>
      <c r="S137" s="20" t="s">
        <v>413</v>
      </c>
    </row>
    <row r="138" spans="1:19" s="23" customFormat="1" ht="22.55" x14ac:dyDescent="0.3">
      <c r="A138" s="22" t="s">
        <v>14</v>
      </c>
      <c r="B138" s="15" t="s">
        <v>659</v>
      </c>
      <c r="C138" s="16">
        <v>51896</v>
      </c>
      <c r="D138" s="24" t="s">
        <v>80</v>
      </c>
      <c r="E138" s="17" t="s">
        <v>671</v>
      </c>
      <c r="F138" s="57" t="s">
        <v>665</v>
      </c>
      <c r="G138" s="17" t="s">
        <v>576</v>
      </c>
      <c r="H138" s="17" t="s">
        <v>672</v>
      </c>
      <c r="I138" s="72">
        <v>30000</v>
      </c>
      <c r="J138" s="5"/>
      <c r="K138" s="72"/>
      <c r="L138" s="56">
        <f t="shared" si="5"/>
        <v>30000</v>
      </c>
      <c r="M138" s="18">
        <v>0</v>
      </c>
      <c r="N138" s="83">
        <v>30000</v>
      </c>
      <c r="O138" s="10">
        <f t="shared" si="6"/>
        <v>0</v>
      </c>
      <c r="P138" s="25">
        <v>43644</v>
      </c>
      <c r="Q138" s="25">
        <v>44010</v>
      </c>
      <c r="R138" s="20">
        <v>42109</v>
      </c>
      <c r="S138" s="20" t="s">
        <v>413</v>
      </c>
    </row>
    <row r="139" spans="1:19" s="23" customFormat="1" ht="22.55" x14ac:dyDescent="0.3">
      <c r="A139" s="22" t="s">
        <v>14</v>
      </c>
      <c r="B139" s="15" t="s">
        <v>660</v>
      </c>
      <c r="C139" s="16">
        <v>51882</v>
      </c>
      <c r="D139" s="95" t="s">
        <v>422</v>
      </c>
      <c r="E139" s="17" t="s">
        <v>673</v>
      </c>
      <c r="F139" s="57" t="s">
        <v>665</v>
      </c>
      <c r="G139" s="17" t="s">
        <v>576</v>
      </c>
      <c r="H139" s="17" t="s">
        <v>674</v>
      </c>
      <c r="I139" s="72">
        <v>30000</v>
      </c>
      <c r="J139" s="5"/>
      <c r="K139" s="72"/>
      <c r="L139" s="56">
        <f t="shared" si="5"/>
        <v>30000</v>
      </c>
      <c r="M139" s="18">
        <v>0</v>
      </c>
      <c r="N139" s="83">
        <v>30000</v>
      </c>
      <c r="O139" s="10">
        <f t="shared" si="6"/>
        <v>0</v>
      </c>
      <c r="P139" s="25">
        <v>43642</v>
      </c>
      <c r="Q139" s="25">
        <v>44008</v>
      </c>
      <c r="R139" s="20">
        <v>42017</v>
      </c>
      <c r="S139" s="20" t="s">
        <v>413</v>
      </c>
    </row>
    <row r="140" spans="1:19" s="23" customFormat="1" ht="22.55" x14ac:dyDescent="0.3">
      <c r="A140" s="22" t="s">
        <v>14</v>
      </c>
      <c r="B140" s="15" t="s">
        <v>661</v>
      </c>
      <c r="C140" s="16">
        <v>51892</v>
      </c>
      <c r="D140" s="95" t="s">
        <v>84</v>
      </c>
      <c r="E140" s="17" t="s">
        <v>675</v>
      </c>
      <c r="F140" s="57" t="s">
        <v>665</v>
      </c>
      <c r="G140" s="17" t="s">
        <v>576</v>
      </c>
      <c r="H140" s="17" t="s">
        <v>676</v>
      </c>
      <c r="I140" s="72">
        <v>30000</v>
      </c>
      <c r="J140" s="5"/>
      <c r="K140" s="72"/>
      <c r="L140" s="56">
        <f t="shared" si="5"/>
        <v>30000</v>
      </c>
      <c r="M140" s="18">
        <v>0</v>
      </c>
      <c r="N140" s="83">
        <v>30000</v>
      </c>
      <c r="O140" s="10">
        <f t="shared" si="6"/>
        <v>0</v>
      </c>
      <c r="P140" s="25">
        <v>43650</v>
      </c>
      <c r="Q140" s="25">
        <v>44016</v>
      </c>
      <c r="R140" s="24">
        <v>42107</v>
      </c>
      <c r="S140" s="20" t="s">
        <v>413</v>
      </c>
    </row>
    <row r="141" spans="1:19" s="23" customFormat="1" ht="45.1" x14ac:dyDescent="0.3">
      <c r="A141" s="22" t="s">
        <v>14</v>
      </c>
      <c r="B141" s="15" t="s">
        <v>662</v>
      </c>
      <c r="C141" s="16">
        <v>51330</v>
      </c>
      <c r="D141" s="95" t="s">
        <v>190</v>
      </c>
      <c r="E141" s="17" t="s">
        <v>677</v>
      </c>
      <c r="F141" s="57" t="s">
        <v>372</v>
      </c>
      <c r="G141" s="6" t="s">
        <v>715</v>
      </c>
      <c r="H141" s="17" t="s">
        <v>678</v>
      </c>
      <c r="I141" s="20"/>
      <c r="J141" s="37">
        <v>49200</v>
      </c>
      <c r="K141" s="72"/>
      <c r="L141" s="56">
        <f t="shared" si="5"/>
        <v>49200</v>
      </c>
      <c r="M141" s="18">
        <v>0</v>
      </c>
      <c r="N141" s="83">
        <f>16400+32800</f>
        <v>49200</v>
      </c>
      <c r="O141" s="10">
        <f t="shared" si="6"/>
        <v>0</v>
      </c>
      <c r="P141" s="25">
        <v>43649</v>
      </c>
      <c r="Q141" s="25">
        <v>44107</v>
      </c>
      <c r="R141" s="24">
        <v>42108</v>
      </c>
      <c r="S141" s="20" t="s">
        <v>413</v>
      </c>
    </row>
    <row r="142" spans="1:19" s="23" customFormat="1" ht="33.85" x14ac:dyDescent="0.3">
      <c r="A142" s="22" t="s">
        <v>14</v>
      </c>
      <c r="B142" s="15" t="s">
        <v>663</v>
      </c>
      <c r="C142" s="16">
        <v>51116</v>
      </c>
      <c r="D142" s="17" t="s">
        <v>679</v>
      </c>
      <c r="E142" s="17" t="s">
        <v>680</v>
      </c>
      <c r="F142" s="57" t="s">
        <v>372</v>
      </c>
      <c r="G142" s="17" t="s">
        <v>716</v>
      </c>
      <c r="H142" s="17" t="s">
        <v>681</v>
      </c>
      <c r="I142" s="20"/>
      <c r="J142" s="37">
        <v>16400</v>
      </c>
      <c r="K142" s="72"/>
      <c r="L142" s="56">
        <f t="shared" si="5"/>
        <v>16400</v>
      </c>
      <c r="M142" s="18">
        <v>0</v>
      </c>
      <c r="N142" s="83">
        <v>16400</v>
      </c>
      <c r="O142" s="10">
        <f t="shared" si="6"/>
        <v>0</v>
      </c>
      <c r="P142" s="25">
        <v>43641</v>
      </c>
      <c r="Q142" s="25">
        <v>44099</v>
      </c>
      <c r="R142" s="24">
        <v>42019</v>
      </c>
      <c r="S142" s="20" t="s">
        <v>972</v>
      </c>
    </row>
    <row r="143" spans="1:19" s="23" customFormat="1" ht="45.1" x14ac:dyDescent="0.3">
      <c r="A143" s="22" t="s">
        <v>14</v>
      </c>
      <c r="B143" s="15" t="s">
        <v>686</v>
      </c>
      <c r="C143" s="16">
        <v>51106</v>
      </c>
      <c r="D143" s="17" t="s">
        <v>84</v>
      </c>
      <c r="E143" s="17" t="s">
        <v>687</v>
      </c>
      <c r="F143" s="57" t="s">
        <v>372</v>
      </c>
      <c r="G143" s="17" t="s">
        <v>713</v>
      </c>
      <c r="H143" s="17" t="s">
        <v>688</v>
      </c>
      <c r="I143" s="20"/>
      <c r="J143" s="37">
        <v>49200</v>
      </c>
      <c r="K143" s="72"/>
      <c r="L143" s="56">
        <f t="shared" si="5"/>
        <v>49200</v>
      </c>
      <c r="M143" s="18"/>
      <c r="N143" s="83">
        <v>49200</v>
      </c>
      <c r="O143" s="10">
        <f t="shared" si="6"/>
        <v>0</v>
      </c>
      <c r="P143" s="26">
        <v>43650</v>
      </c>
      <c r="Q143" s="26">
        <v>44016</v>
      </c>
      <c r="R143" s="35" t="s">
        <v>689</v>
      </c>
      <c r="S143" s="20" t="s">
        <v>413</v>
      </c>
    </row>
    <row r="144" spans="1:19" s="23" customFormat="1" ht="22.55" x14ac:dyDescent="0.3">
      <c r="A144" s="22" t="s">
        <v>14</v>
      </c>
      <c r="B144" s="36" t="s">
        <v>690</v>
      </c>
      <c r="C144" s="16">
        <v>51878</v>
      </c>
      <c r="D144" s="96" t="s">
        <v>43</v>
      </c>
      <c r="E144" s="17" t="s">
        <v>691</v>
      </c>
      <c r="F144" s="57" t="s">
        <v>692</v>
      </c>
      <c r="G144" s="17" t="s">
        <v>576</v>
      </c>
      <c r="H144" s="17" t="s">
        <v>693</v>
      </c>
      <c r="I144" s="72">
        <v>0</v>
      </c>
      <c r="J144" s="37"/>
      <c r="K144" s="72"/>
      <c r="L144" s="56">
        <f t="shared" si="5"/>
        <v>0</v>
      </c>
      <c r="M144" s="18"/>
      <c r="N144" s="83"/>
      <c r="O144" s="10">
        <f t="shared" si="6"/>
        <v>0</v>
      </c>
      <c r="P144" s="26"/>
      <c r="Q144" s="26"/>
      <c r="R144" s="35"/>
      <c r="S144" s="20" t="s">
        <v>980</v>
      </c>
    </row>
    <row r="145" spans="1:19" s="23" customFormat="1" ht="33.85" x14ac:dyDescent="0.3">
      <c r="A145" s="22" t="s">
        <v>14</v>
      </c>
      <c r="B145" s="36" t="s">
        <v>694</v>
      </c>
      <c r="C145" s="16">
        <v>51879</v>
      </c>
      <c r="D145" s="96" t="s">
        <v>80</v>
      </c>
      <c r="E145" s="17" t="s">
        <v>695</v>
      </c>
      <c r="F145" s="57" t="s">
        <v>692</v>
      </c>
      <c r="G145" s="17" t="s">
        <v>576</v>
      </c>
      <c r="H145" s="17" t="s">
        <v>696</v>
      </c>
      <c r="I145" s="72">
        <v>40000</v>
      </c>
      <c r="J145" s="37"/>
      <c r="K145" s="72"/>
      <c r="L145" s="56">
        <f t="shared" si="5"/>
        <v>40000</v>
      </c>
      <c r="M145" s="18"/>
      <c r="N145" s="83">
        <v>40000</v>
      </c>
      <c r="O145" s="10">
        <f t="shared" si="6"/>
        <v>0</v>
      </c>
      <c r="P145" s="26">
        <v>43650</v>
      </c>
      <c r="Q145" s="26">
        <v>44016</v>
      </c>
      <c r="R145" s="35" t="s">
        <v>976</v>
      </c>
      <c r="S145" s="20" t="s">
        <v>413</v>
      </c>
    </row>
    <row r="146" spans="1:19" s="23" customFormat="1" ht="45.1" x14ac:dyDescent="0.3">
      <c r="A146" s="22" t="s">
        <v>87</v>
      </c>
      <c r="B146" s="36" t="s">
        <v>697</v>
      </c>
      <c r="C146" s="16">
        <v>51884</v>
      </c>
      <c r="D146" s="24" t="s">
        <v>61</v>
      </c>
      <c r="E146" s="17" t="s">
        <v>698</v>
      </c>
      <c r="F146" s="57" t="s">
        <v>692</v>
      </c>
      <c r="G146" s="17" t="s">
        <v>576</v>
      </c>
      <c r="H146" s="17" t="s">
        <v>699</v>
      </c>
      <c r="I146" s="72">
        <v>59855</v>
      </c>
      <c r="J146" s="37"/>
      <c r="K146" s="72"/>
      <c r="L146" s="56">
        <f t="shared" si="5"/>
        <v>59855</v>
      </c>
      <c r="M146" s="18"/>
      <c r="N146" s="83">
        <v>59855</v>
      </c>
      <c r="O146" s="10">
        <f t="shared" si="6"/>
        <v>0</v>
      </c>
      <c r="P146" s="26">
        <v>43661</v>
      </c>
      <c r="Q146" s="26">
        <v>44027</v>
      </c>
      <c r="R146" s="35" t="s">
        <v>977</v>
      </c>
      <c r="S146" s="20" t="s">
        <v>413</v>
      </c>
    </row>
    <row r="147" spans="1:19" s="23" customFormat="1" ht="33.85" x14ac:dyDescent="0.3">
      <c r="A147" s="22" t="s">
        <v>14</v>
      </c>
      <c r="B147" s="36" t="s">
        <v>700</v>
      </c>
      <c r="C147" s="16">
        <v>51897</v>
      </c>
      <c r="D147" s="24" t="s">
        <v>422</v>
      </c>
      <c r="E147" s="17" t="s">
        <v>76</v>
      </c>
      <c r="F147" s="57" t="s">
        <v>692</v>
      </c>
      <c r="G147" s="17" t="s">
        <v>576</v>
      </c>
      <c r="H147" s="17" t="s">
        <v>701</v>
      </c>
      <c r="I147" s="72">
        <v>40000</v>
      </c>
      <c r="J147" s="37"/>
      <c r="K147" s="72"/>
      <c r="L147" s="56">
        <f t="shared" si="5"/>
        <v>40000</v>
      </c>
      <c r="M147" s="18"/>
      <c r="N147" s="83">
        <v>40000</v>
      </c>
      <c r="O147" s="10">
        <f t="shared" si="6"/>
        <v>0</v>
      </c>
      <c r="P147" s="26">
        <v>43654</v>
      </c>
      <c r="Q147" s="26">
        <v>44020</v>
      </c>
      <c r="R147" s="35" t="s">
        <v>978</v>
      </c>
      <c r="S147" s="20" t="s">
        <v>413</v>
      </c>
    </row>
    <row r="148" spans="1:19" s="23" customFormat="1" ht="33.85" x14ac:dyDescent="0.3">
      <c r="A148" s="22" t="s">
        <v>87</v>
      </c>
      <c r="B148" s="36" t="s">
        <v>702</v>
      </c>
      <c r="C148" s="67">
        <v>51900</v>
      </c>
      <c r="D148" s="24" t="s">
        <v>763</v>
      </c>
      <c r="E148" s="18" t="s">
        <v>703</v>
      </c>
      <c r="F148" s="57" t="s">
        <v>692</v>
      </c>
      <c r="G148" s="18" t="s">
        <v>576</v>
      </c>
      <c r="H148" s="18" t="s">
        <v>704</v>
      </c>
      <c r="I148" s="74">
        <v>0</v>
      </c>
      <c r="J148" s="68"/>
      <c r="K148" s="74"/>
      <c r="L148" s="56">
        <f t="shared" si="5"/>
        <v>0</v>
      </c>
      <c r="M148" s="18"/>
      <c r="N148" s="83">
        <v>0</v>
      </c>
      <c r="O148" s="10">
        <f t="shared" si="6"/>
        <v>0</v>
      </c>
      <c r="P148" s="69">
        <v>43671</v>
      </c>
      <c r="Q148" s="69">
        <v>43702</v>
      </c>
      <c r="R148" s="70" t="s">
        <v>979</v>
      </c>
      <c r="S148" s="24" t="s">
        <v>980</v>
      </c>
    </row>
    <row r="149" spans="1:19" s="23" customFormat="1" ht="33.85" x14ac:dyDescent="0.3">
      <c r="A149" s="22" t="s">
        <v>14</v>
      </c>
      <c r="B149" s="36" t="s">
        <v>705</v>
      </c>
      <c r="C149" s="16">
        <v>51906</v>
      </c>
      <c r="D149" s="24" t="s">
        <v>19</v>
      </c>
      <c r="E149" s="17" t="s">
        <v>706</v>
      </c>
      <c r="F149" s="57" t="s">
        <v>692</v>
      </c>
      <c r="G149" s="17" t="s">
        <v>576</v>
      </c>
      <c r="H149" s="17" t="s">
        <v>707</v>
      </c>
      <c r="I149" s="72">
        <v>39930</v>
      </c>
      <c r="J149" s="37"/>
      <c r="K149" s="72"/>
      <c r="L149" s="56">
        <f t="shared" si="5"/>
        <v>39930</v>
      </c>
      <c r="M149" s="18"/>
      <c r="N149" s="83">
        <v>39930</v>
      </c>
      <c r="O149" s="10">
        <f t="shared" si="6"/>
        <v>0</v>
      </c>
      <c r="P149" s="26">
        <v>43656</v>
      </c>
      <c r="Q149" s="26">
        <v>44022</v>
      </c>
      <c r="R149" s="35" t="s">
        <v>981</v>
      </c>
      <c r="S149" s="20" t="s">
        <v>413</v>
      </c>
    </row>
    <row r="150" spans="1:19" s="23" customFormat="1" ht="33.85" x14ac:dyDescent="0.3">
      <c r="A150" s="22" t="s">
        <v>14</v>
      </c>
      <c r="B150" s="36" t="s">
        <v>708</v>
      </c>
      <c r="C150" s="16">
        <v>51908</v>
      </c>
      <c r="D150" s="24" t="s">
        <v>84</v>
      </c>
      <c r="E150" s="17" t="s">
        <v>709</v>
      </c>
      <c r="F150" s="57" t="s">
        <v>692</v>
      </c>
      <c r="G150" s="17" t="s">
        <v>576</v>
      </c>
      <c r="H150" s="17" t="s">
        <v>710</v>
      </c>
      <c r="I150" s="72">
        <v>40000</v>
      </c>
      <c r="J150" s="37"/>
      <c r="K150" s="72"/>
      <c r="L150" s="56">
        <f t="shared" si="5"/>
        <v>40000</v>
      </c>
      <c r="M150" s="18"/>
      <c r="N150" s="83">
        <v>40000</v>
      </c>
      <c r="O150" s="10">
        <f t="shared" si="6"/>
        <v>0</v>
      </c>
      <c r="P150" s="26">
        <v>43657</v>
      </c>
      <c r="Q150" s="26">
        <v>44023</v>
      </c>
      <c r="R150" s="35" t="s">
        <v>982</v>
      </c>
      <c r="S150" s="20" t="s">
        <v>413</v>
      </c>
    </row>
    <row r="151" spans="1:19" s="23" customFormat="1" ht="45.1" x14ac:dyDescent="0.3">
      <c r="A151" s="22" t="s">
        <v>87</v>
      </c>
      <c r="B151" s="15" t="s">
        <v>849</v>
      </c>
      <c r="C151" s="16">
        <v>51207</v>
      </c>
      <c r="D151" s="17" t="s">
        <v>485</v>
      </c>
      <c r="E151" s="17" t="s">
        <v>486</v>
      </c>
      <c r="F151" s="57" t="s">
        <v>54</v>
      </c>
      <c r="G151" s="17" t="s">
        <v>850</v>
      </c>
      <c r="H151" s="17" t="s">
        <v>851</v>
      </c>
      <c r="I151" s="72"/>
      <c r="J151" s="5"/>
      <c r="K151" s="5">
        <v>75000</v>
      </c>
      <c r="L151" s="56">
        <f t="shared" si="5"/>
        <v>75000</v>
      </c>
      <c r="M151" s="18">
        <v>0</v>
      </c>
      <c r="N151" s="83">
        <v>75000</v>
      </c>
      <c r="O151" s="10">
        <f t="shared" si="6"/>
        <v>0</v>
      </c>
      <c r="P151" s="26">
        <v>43679</v>
      </c>
      <c r="Q151" s="26">
        <v>44045</v>
      </c>
      <c r="R151" s="35" t="s">
        <v>983</v>
      </c>
      <c r="S151" s="20" t="s">
        <v>413</v>
      </c>
    </row>
    <row r="152" spans="1:19" s="23" customFormat="1" ht="22.55" x14ac:dyDescent="0.3">
      <c r="A152" s="3" t="s">
        <v>14</v>
      </c>
      <c r="B152" s="3" t="s">
        <v>729</v>
      </c>
      <c r="C152" s="7">
        <v>51953</v>
      </c>
      <c r="D152" s="92" t="s">
        <v>485</v>
      </c>
      <c r="E152" s="6" t="s">
        <v>730</v>
      </c>
      <c r="F152" s="54" t="s">
        <v>809</v>
      </c>
      <c r="G152" s="6" t="s">
        <v>727</v>
      </c>
      <c r="H152" s="6" t="s">
        <v>731</v>
      </c>
      <c r="I152" s="56"/>
      <c r="J152" s="5">
        <v>48000</v>
      </c>
      <c r="K152" s="56"/>
      <c r="L152" s="56">
        <f t="shared" si="5"/>
        <v>48000</v>
      </c>
      <c r="M152" s="18">
        <v>10</v>
      </c>
      <c r="N152" s="83">
        <v>48000</v>
      </c>
      <c r="O152" s="10">
        <f t="shared" si="6"/>
        <v>0</v>
      </c>
      <c r="P152" s="26">
        <v>43683</v>
      </c>
      <c r="Q152" s="26">
        <v>44141</v>
      </c>
      <c r="R152" s="35" t="s">
        <v>984</v>
      </c>
      <c r="S152" s="20" t="s">
        <v>413</v>
      </c>
    </row>
    <row r="153" spans="1:19" ht="70" customHeight="1" x14ac:dyDescent="0.3">
      <c r="A153" s="3" t="s">
        <v>14</v>
      </c>
      <c r="B153" s="3" t="s">
        <v>732</v>
      </c>
      <c r="C153" s="7">
        <v>51991</v>
      </c>
      <c r="D153" s="92" t="s">
        <v>65</v>
      </c>
      <c r="E153" s="6" t="s">
        <v>733</v>
      </c>
      <c r="F153" s="58" t="s">
        <v>809</v>
      </c>
      <c r="G153" s="6" t="s">
        <v>727</v>
      </c>
      <c r="H153" s="54" t="s">
        <v>734</v>
      </c>
      <c r="I153" s="56"/>
      <c r="J153" s="5">
        <v>720000</v>
      </c>
      <c r="K153" s="56"/>
      <c r="L153" s="56">
        <f t="shared" si="5"/>
        <v>720000</v>
      </c>
      <c r="M153" s="9">
        <v>150</v>
      </c>
      <c r="N153" s="83">
        <v>720000</v>
      </c>
      <c r="O153" s="10">
        <f t="shared" si="6"/>
        <v>0</v>
      </c>
      <c r="P153" s="4">
        <v>43682</v>
      </c>
      <c r="Q153" s="4">
        <v>44140</v>
      </c>
      <c r="R153" s="31" t="s">
        <v>985</v>
      </c>
      <c r="S153" s="6" t="s">
        <v>413</v>
      </c>
    </row>
    <row r="154" spans="1:19" s="23" customFormat="1" ht="33.85" x14ac:dyDescent="0.3">
      <c r="A154" s="3" t="s">
        <v>14</v>
      </c>
      <c r="B154" s="3" t="s">
        <v>735</v>
      </c>
      <c r="C154" s="7">
        <v>51930</v>
      </c>
      <c r="D154" s="92" t="s">
        <v>84</v>
      </c>
      <c r="E154" s="6" t="s">
        <v>736</v>
      </c>
      <c r="F154" s="58" t="s">
        <v>809</v>
      </c>
      <c r="G154" s="6" t="s">
        <v>727</v>
      </c>
      <c r="H154" s="54" t="s">
        <v>737</v>
      </c>
      <c r="I154" s="56"/>
      <c r="J154" s="5">
        <v>854400</v>
      </c>
      <c r="K154" s="56"/>
      <c r="L154" s="56">
        <f t="shared" si="5"/>
        <v>854400</v>
      </c>
      <c r="M154" s="18">
        <v>178</v>
      </c>
      <c r="N154" s="83">
        <v>854400</v>
      </c>
      <c r="O154" s="10">
        <f t="shared" si="6"/>
        <v>0</v>
      </c>
      <c r="P154" s="26">
        <v>43679</v>
      </c>
      <c r="Q154" s="26">
        <v>44137</v>
      </c>
      <c r="R154" s="26">
        <v>42347</v>
      </c>
      <c r="S154" s="20" t="s">
        <v>413</v>
      </c>
    </row>
    <row r="155" spans="1:19" s="23" customFormat="1" ht="70" customHeight="1" x14ac:dyDescent="0.3">
      <c r="A155" s="3" t="s">
        <v>14</v>
      </c>
      <c r="B155" s="3" t="s">
        <v>738</v>
      </c>
      <c r="C155" s="7">
        <v>51992</v>
      </c>
      <c r="D155" s="92" t="s">
        <v>80</v>
      </c>
      <c r="E155" s="6" t="s">
        <v>739</v>
      </c>
      <c r="F155" s="58" t="s">
        <v>809</v>
      </c>
      <c r="G155" s="6" t="s">
        <v>727</v>
      </c>
      <c r="H155" s="54" t="s">
        <v>740</v>
      </c>
      <c r="I155" s="56"/>
      <c r="J155" s="5">
        <v>720000</v>
      </c>
      <c r="K155" s="56"/>
      <c r="L155" s="56">
        <f t="shared" si="5"/>
        <v>720000</v>
      </c>
      <c r="M155" s="18">
        <v>150</v>
      </c>
      <c r="N155" s="83">
        <v>720000</v>
      </c>
      <c r="O155" s="10">
        <f t="shared" si="6"/>
        <v>0</v>
      </c>
      <c r="P155" s="25">
        <v>43679</v>
      </c>
      <c r="Q155" s="25">
        <v>44137</v>
      </c>
      <c r="R155" s="34" t="s">
        <v>986</v>
      </c>
      <c r="S155" s="6" t="s">
        <v>413</v>
      </c>
    </row>
    <row r="156" spans="1:19" s="23" customFormat="1" ht="70" customHeight="1" x14ac:dyDescent="0.3">
      <c r="A156" s="3" t="s">
        <v>87</v>
      </c>
      <c r="B156" s="3" t="s">
        <v>741</v>
      </c>
      <c r="C156" s="7">
        <v>51976</v>
      </c>
      <c r="D156" s="92" t="s">
        <v>422</v>
      </c>
      <c r="E156" s="6" t="s">
        <v>742</v>
      </c>
      <c r="F156" s="58" t="s">
        <v>809</v>
      </c>
      <c r="G156" s="6" t="s">
        <v>727</v>
      </c>
      <c r="H156" s="54" t="s">
        <v>743</v>
      </c>
      <c r="I156" s="56"/>
      <c r="J156" s="5">
        <v>537600</v>
      </c>
      <c r="K156" s="56"/>
      <c r="L156" s="56">
        <f t="shared" si="5"/>
        <v>537600</v>
      </c>
      <c r="M156" s="18">
        <v>112</v>
      </c>
      <c r="N156" s="83">
        <v>537600</v>
      </c>
      <c r="O156" s="10">
        <f t="shared" si="6"/>
        <v>0</v>
      </c>
      <c r="P156" s="25">
        <v>43679</v>
      </c>
      <c r="Q156" s="25">
        <v>44137</v>
      </c>
      <c r="R156" s="34" t="s">
        <v>987</v>
      </c>
      <c r="S156" s="6" t="s">
        <v>413</v>
      </c>
    </row>
    <row r="157" spans="1:19" s="23" customFormat="1" ht="70" customHeight="1" x14ac:dyDescent="0.3">
      <c r="A157" s="3" t="s">
        <v>87</v>
      </c>
      <c r="B157" s="3" t="s">
        <v>744</v>
      </c>
      <c r="C157" s="7">
        <v>51999</v>
      </c>
      <c r="D157" s="92" t="s">
        <v>19</v>
      </c>
      <c r="E157" s="6" t="s">
        <v>69</v>
      </c>
      <c r="F157" s="58" t="s">
        <v>809</v>
      </c>
      <c r="G157" s="6" t="s">
        <v>727</v>
      </c>
      <c r="H157" s="54" t="s">
        <v>745</v>
      </c>
      <c r="I157" s="56"/>
      <c r="J157" s="5">
        <v>844800</v>
      </c>
      <c r="K157" s="56"/>
      <c r="L157" s="56">
        <f t="shared" si="5"/>
        <v>844800</v>
      </c>
      <c r="M157" s="18">
        <v>176</v>
      </c>
      <c r="N157" s="83">
        <v>844800</v>
      </c>
      <c r="O157" s="10">
        <f t="shared" si="6"/>
        <v>0</v>
      </c>
      <c r="P157" s="25">
        <v>43679</v>
      </c>
      <c r="Q157" s="25">
        <v>44137</v>
      </c>
      <c r="R157" s="34" t="s">
        <v>988</v>
      </c>
      <c r="S157" s="6" t="s">
        <v>413</v>
      </c>
    </row>
    <row r="158" spans="1:19" s="23" customFormat="1" ht="70" customHeight="1" x14ac:dyDescent="0.3">
      <c r="A158" s="3" t="s">
        <v>87</v>
      </c>
      <c r="B158" s="3" t="s">
        <v>746</v>
      </c>
      <c r="C158" s="7">
        <v>51934</v>
      </c>
      <c r="D158" s="92" t="s">
        <v>747</v>
      </c>
      <c r="E158" s="6" t="s">
        <v>748</v>
      </c>
      <c r="F158" s="58" t="s">
        <v>809</v>
      </c>
      <c r="G158" s="6" t="s">
        <v>727</v>
      </c>
      <c r="H158" s="54" t="s">
        <v>749</v>
      </c>
      <c r="I158" s="56"/>
      <c r="J158" s="5">
        <v>744000</v>
      </c>
      <c r="K158" s="56"/>
      <c r="L158" s="56">
        <f t="shared" si="5"/>
        <v>744000</v>
      </c>
      <c r="M158" s="18">
        <v>155</v>
      </c>
      <c r="N158" s="83">
        <v>310000</v>
      </c>
      <c r="O158" s="10">
        <f t="shared" si="6"/>
        <v>434000</v>
      </c>
      <c r="P158" s="25">
        <v>43936</v>
      </c>
      <c r="Q158" s="25">
        <v>44301</v>
      </c>
      <c r="R158" s="34" t="s">
        <v>1178</v>
      </c>
      <c r="S158" s="20" t="s">
        <v>413</v>
      </c>
    </row>
    <row r="159" spans="1:19" s="23" customFormat="1" ht="70" customHeight="1" x14ac:dyDescent="0.3">
      <c r="A159" s="3" t="s">
        <v>14</v>
      </c>
      <c r="B159" s="3" t="s">
        <v>750</v>
      </c>
      <c r="C159" s="7">
        <v>51958</v>
      </c>
      <c r="D159" s="88" t="s">
        <v>61</v>
      </c>
      <c r="E159" s="6" t="s">
        <v>698</v>
      </c>
      <c r="F159" s="58" t="s">
        <v>809</v>
      </c>
      <c r="G159" s="6" t="s">
        <v>727</v>
      </c>
      <c r="H159" s="54" t="s">
        <v>751</v>
      </c>
      <c r="I159" s="56"/>
      <c r="J159" s="5">
        <v>720000</v>
      </c>
      <c r="K159" s="56"/>
      <c r="L159" s="56">
        <f t="shared" si="5"/>
        <v>720000</v>
      </c>
      <c r="M159" s="18">
        <v>150</v>
      </c>
      <c r="N159" s="83">
        <v>720000</v>
      </c>
      <c r="O159" s="10">
        <f t="shared" si="6"/>
        <v>0</v>
      </c>
      <c r="P159" s="25">
        <v>43689</v>
      </c>
      <c r="Q159" s="25">
        <v>44147</v>
      </c>
      <c r="R159" s="34" t="s">
        <v>989</v>
      </c>
      <c r="S159" s="6" t="s">
        <v>413</v>
      </c>
    </row>
    <row r="160" spans="1:19" s="23" customFormat="1" ht="70" customHeight="1" x14ac:dyDescent="0.3">
      <c r="A160" s="22" t="s">
        <v>87</v>
      </c>
      <c r="B160" s="36" t="s">
        <v>762</v>
      </c>
      <c r="C160" s="16">
        <v>51900</v>
      </c>
      <c r="D160" s="24" t="s">
        <v>65</v>
      </c>
      <c r="E160" s="17" t="s">
        <v>703</v>
      </c>
      <c r="F160" s="57" t="s">
        <v>692</v>
      </c>
      <c r="G160" s="17" t="s">
        <v>576</v>
      </c>
      <c r="H160" s="17" t="s">
        <v>704</v>
      </c>
      <c r="I160" s="72"/>
      <c r="J160" s="72">
        <v>40000</v>
      </c>
      <c r="K160" s="72"/>
      <c r="L160" s="56">
        <f t="shared" si="5"/>
        <v>40000</v>
      </c>
      <c r="M160" s="18"/>
      <c r="N160" s="85">
        <v>40000</v>
      </c>
      <c r="O160" s="10">
        <f t="shared" si="6"/>
        <v>0</v>
      </c>
      <c r="P160" s="25">
        <v>43671</v>
      </c>
      <c r="Q160" s="25">
        <v>44037</v>
      </c>
      <c r="R160" s="34" t="s">
        <v>990</v>
      </c>
      <c r="S160" s="6" t="s">
        <v>413</v>
      </c>
    </row>
    <row r="161" spans="1:19" s="23" customFormat="1" ht="70" customHeight="1" x14ac:dyDescent="0.3">
      <c r="A161" s="22" t="s">
        <v>14</v>
      </c>
      <c r="B161" s="22" t="s">
        <v>752</v>
      </c>
      <c r="C161" s="16">
        <v>51926</v>
      </c>
      <c r="D161" s="17" t="s">
        <v>422</v>
      </c>
      <c r="E161" s="17" t="s">
        <v>673</v>
      </c>
      <c r="F161" s="57" t="s">
        <v>810</v>
      </c>
      <c r="G161" s="17" t="s">
        <v>576</v>
      </c>
      <c r="H161" s="20" t="s">
        <v>753</v>
      </c>
      <c r="I161" s="72"/>
      <c r="J161" s="5">
        <v>192000</v>
      </c>
      <c r="K161" s="72"/>
      <c r="L161" s="56">
        <f t="shared" si="5"/>
        <v>192000</v>
      </c>
      <c r="M161" s="18">
        <v>40</v>
      </c>
      <c r="N161" s="83">
        <v>192000</v>
      </c>
      <c r="O161" s="10">
        <f t="shared" si="6"/>
        <v>0</v>
      </c>
      <c r="P161" s="25">
        <v>43679</v>
      </c>
      <c r="Q161" s="25">
        <v>44137</v>
      </c>
      <c r="R161" s="34" t="s">
        <v>991</v>
      </c>
      <c r="S161" s="6" t="s">
        <v>413</v>
      </c>
    </row>
    <row r="162" spans="1:19" s="23" customFormat="1" ht="70" customHeight="1" x14ac:dyDescent="0.3">
      <c r="A162" s="22" t="s">
        <v>14</v>
      </c>
      <c r="B162" s="22" t="s">
        <v>754</v>
      </c>
      <c r="C162" s="16">
        <v>52002</v>
      </c>
      <c r="D162" s="17" t="s">
        <v>19</v>
      </c>
      <c r="E162" s="17" t="s">
        <v>69</v>
      </c>
      <c r="F162" s="57" t="s">
        <v>810</v>
      </c>
      <c r="G162" s="17" t="s">
        <v>576</v>
      </c>
      <c r="H162" s="20" t="s">
        <v>755</v>
      </c>
      <c r="I162" s="72"/>
      <c r="J162" s="5">
        <v>628800</v>
      </c>
      <c r="K162" s="72"/>
      <c r="L162" s="56">
        <f t="shared" si="5"/>
        <v>628800</v>
      </c>
      <c r="M162" s="18">
        <v>131</v>
      </c>
      <c r="N162" s="83">
        <v>628800</v>
      </c>
      <c r="O162" s="10">
        <f t="shared" si="6"/>
        <v>0</v>
      </c>
      <c r="P162" s="25">
        <v>43679</v>
      </c>
      <c r="Q162" s="25">
        <v>44137</v>
      </c>
      <c r="R162" s="34" t="s">
        <v>992</v>
      </c>
      <c r="S162" s="6" t="s">
        <v>413</v>
      </c>
    </row>
    <row r="163" spans="1:19" s="23" customFormat="1" ht="70" customHeight="1" x14ac:dyDescent="0.3">
      <c r="A163" s="22" t="s">
        <v>14</v>
      </c>
      <c r="B163" s="22" t="s">
        <v>756</v>
      </c>
      <c r="C163" s="16">
        <v>51941</v>
      </c>
      <c r="D163" s="17" t="s">
        <v>43</v>
      </c>
      <c r="E163" s="17" t="s">
        <v>748</v>
      </c>
      <c r="F163" s="57" t="s">
        <v>810</v>
      </c>
      <c r="G163" s="17" t="s">
        <v>576</v>
      </c>
      <c r="H163" s="20" t="s">
        <v>757</v>
      </c>
      <c r="I163" s="72"/>
      <c r="J163" s="5">
        <v>609600</v>
      </c>
      <c r="K163" s="72"/>
      <c r="L163" s="56">
        <f t="shared" si="5"/>
        <v>609600</v>
      </c>
      <c r="M163" s="18">
        <v>127</v>
      </c>
      <c r="N163" s="83">
        <v>254000</v>
      </c>
      <c r="O163" s="10">
        <f t="shared" si="6"/>
        <v>355600</v>
      </c>
      <c r="P163" s="25">
        <v>43936</v>
      </c>
      <c r="Q163" s="25">
        <v>44301</v>
      </c>
      <c r="R163" s="34" t="s">
        <v>1179</v>
      </c>
      <c r="S163" s="20" t="s">
        <v>413</v>
      </c>
    </row>
    <row r="164" spans="1:19" s="23" customFormat="1" ht="70" customHeight="1" x14ac:dyDescent="0.3">
      <c r="A164" s="22" t="s">
        <v>87</v>
      </c>
      <c r="B164" s="22" t="s">
        <v>758</v>
      </c>
      <c r="C164" s="16">
        <v>51948</v>
      </c>
      <c r="D164" s="17" t="s">
        <v>84</v>
      </c>
      <c r="E164" s="17" t="s">
        <v>675</v>
      </c>
      <c r="F164" s="57" t="s">
        <v>810</v>
      </c>
      <c r="G164" s="17" t="s">
        <v>576</v>
      </c>
      <c r="H164" s="20" t="s">
        <v>84</v>
      </c>
      <c r="I164" s="72"/>
      <c r="J164" s="5">
        <v>609600</v>
      </c>
      <c r="K164" s="72"/>
      <c r="L164" s="56">
        <f t="shared" si="5"/>
        <v>609600</v>
      </c>
      <c r="M164" s="18">
        <v>127</v>
      </c>
      <c r="N164" s="83">
        <v>609600</v>
      </c>
      <c r="O164" s="10">
        <f t="shared" si="6"/>
        <v>0</v>
      </c>
      <c r="P164" s="25">
        <v>43689</v>
      </c>
      <c r="Q164" s="25">
        <v>44147</v>
      </c>
      <c r="R164" s="34" t="s">
        <v>993</v>
      </c>
      <c r="S164" s="6" t="s">
        <v>413</v>
      </c>
    </row>
    <row r="165" spans="1:19" s="23" customFormat="1" ht="70" customHeight="1" x14ac:dyDescent="0.3">
      <c r="A165" s="22" t="s">
        <v>87</v>
      </c>
      <c r="B165" s="22" t="s">
        <v>759</v>
      </c>
      <c r="C165" s="16">
        <v>51987</v>
      </c>
      <c r="D165" s="17" t="s">
        <v>80</v>
      </c>
      <c r="E165" s="17" t="s">
        <v>695</v>
      </c>
      <c r="F165" s="57" t="s">
        <v>810</v>
      </c>
      <c r="G165" s="17" t="s">
        <v>576</v>
      </c>
      <c r="H165" s="20" t="s">
        <v>80</v>
      </c>
      <c r="I165" s="72"/>
      <c r="J165" s="5">
        <v>609600</v>
      </c>
      <c r="K165" s="72"/>
      <c r="L165" s="56">
        <f t="shared" si="5"/>
        <v>609600</v>
      </c>
      <c r="M165" s="18">
        <v>127</v>
      </c>
      <c r="N165" s="83">
        <v>609600</v>
      </c>
      <c r="O165" s="10">
        <f t="shared" si="6"/>
        <v>0</v>
      </c>
      <c r="P165" s="25">
        <v>43679</v>
      </c>
      <c r="Q165" s="25">
        <v>44137</v>
      </c>
      <c r="R165" s="34" t="s">
        <v>994</v>
      </c>
      <c r="S165" s="6" t="s">
        <v>413</v>
      </c>
    </row>
    <row r="166" spans="1:19" s="23" customFormat="1" ht="70" customHeight="1" x14ac:dyDescent="0.3">
      <c r="A166" s="22" t="s">
        <v>14</v>
      </c>
      <c r="B166" s="36" t="s">
        <v>771</v>
      </c>
      <c r="C166" s="16">
        <v>51274</v>
      </c>
      <c r="D166" s="17" t="s">
        <v>65</v>
      </c>
      <c r="E166" s="17" t="s">
        <v>772</v>
      </c>
      <c r="F166" s="57" t="s">
        <v>372</v>
      </c>
      <c r="G166" s="17" t="s">
        <v>773</v>
      </c>
      <c r="H166" s="17" t="s">
        <v>774</v>
      </c>
      <c r="I166" s="72"/>
      <c r="J166" s="37">
        <v>49200</v>
      </c>
      <c r="K166" s="72"/>
      <c r="L166" s="56">
        <f t="shared" si="5"/>
        <v>49200</v>
      </c>
      <c r="M166" s="18">
        <v>1</v>
      </c>
      <c r="N166" s="83">
        <v>49200</v>
      </c>
      <c r="O166" s="10">
        <f t="shared" si="6"/>
        <v>0</v>
      </c>
      <c r="P166" s="25">
        <v>43693</v>
      </c>
      <c r="Q166" s="25">
        <v>44151</v>
      </c>
      <c r="R166" s="34" t="s">
        <v>995</v>
      </c>
      <c r="S166" s="6" t="s">
        <v>413</v>
      </c>
    </row>
    <row r="167" spans="1:19" s="23" customFormat="1" ht="70" customHeight="1" x14ac:dyDescent="0.3">
      <c r="A167" s="22" t="s">
        <v>14</v>
      </c>
      <c r="B167" s="36" t="s">
        <v>775</v>
      </c>
      <c r="C167" s="16">
        <v>51295</v>
      </c>
      <c r="D167" s="17" t="s">
        <v>19</v>
      </c>
      <c r="E167" s="17" t="s">
        <v>776</v>
      </c>
      <c r="F167" s="57" t="s">
        <v>372</v>
      </c>
      <c r="G167" s="17" t="s">
        <v>777</v>
      </c>
      <c r="H167" s="17" t="s">
        <v>778</v>
      </c>
      <c r="I167" s="72"/>
      <c r="J167" s="37">
        <v>49200</v>
      </c>
      <c r="K167" s="72"/>
      <c r="L167" s="56">
        <f t="shared" si="5"/>
        <v>49200</v>
      </c>
      <c r="M167" s="18">
        <v>1</v>
      </c>
      <c r="N167" s="83">
        <v>49200</v>
      </c>
      <c r="O167" s="10">
        <f t="shared" si="6"/>
        <v>0</v>
      </c>
      <c r="P167" s="25">
        <v>43691</v>
      </c>
      <c r="Q167" s="25">
        <v>44149</v>
      </c>
      <c r="R167" s="34" t="s">
        <v>996</v>
      </c>
      <c r="S167" s="6" t="s">
        <v>413</v>
      </c>
    </row>
    <row r="168" spans="1:19" s="23" customFormat="1" ht="70" customHeight="1" x14ac:dyDescent="0.3">
      <c r="A168" s="3" t="s">
        <v>87</v>
      </c>
      <c r="B168" s="3" t="s">
        <v>779</v>
      </c>
      <c r="C168" s="7">
        <v>51937</v>
      </c>
      <c r="D168" s="92" t="s">
        <v>61</v>
      </c>
      <c r="E168" s="6" t="s">
        <v>780</v>
      </c>
      <c r="F168" s="58" t="s">
        <v>810</v>
      </c>
      <c r="G168" s="6" t="s">
        <v>576</v>
      </c>
      <c r="H168" s="54" t="s">
        <v>781</v>
      </c>
      <c r="I168" s="56"/>
      <c r="J168" s="5">
        <v>609600</v>
      </c>
      <c r="K168" s="56"/>
      <c r="L168" s="56">
        <f t="shared" si="5"/>
        <v>609600</v>
      </c>
      <c r="M168" s="18">
        <v>127</v>
      </c>
      <c r="N168" s="83">
        <v>609600</v>
      </c>
      <c r="O168" s="10">
        <f t="shared" si="6"/>
        <v>0</v>
      </c>
      <c r="P168" s="25">
        <v>43682</v>
      </c>
      <c r="Q168" s="25">
        <v>44140</v>
      </c>
      <c r="R168" s="34" t="s">
        <v>997</v>
      </c>
      <c r="S168" s="6" t="s">
        <v>413</v>
      </c>
    </row>
    <row r="169" spans="1:19" s="23" customFormat="1" ht="70" customHeight="1" x14ac:dyDescent="0.3">
      <c r="A169" s="3" t="s">
        <v>14</v>
      </c>
      <c r="B169" s="3" t="s">
        <v>782</v>
      </c>
      <c r="C169" s="7">
        <v>51939</v>
      </c>
      <c r="D169" s="88" t="s">
        <v>22</v>
      </c>
      <c r="E169" s="6" t="s">
        <v>783</v>
      </c>
      <c r="F169" s="58" t="s">
        <v>809</v>
      </c>
      <c r="G169" s="6" t="s">
        <v>727</v>
      </c>
      <c r="H169" s="54" t="s">
        <v>784</v>
      </c>
      <c r="I169" s="56"/>
      <c r="J169" s="5">
        <v>820800</v>
      </c>
      <c r="K169" s="56"/>
      <c r="L169" s="56">
        <f t="shared" si="5"/>
        <v>820800</v>
      </c>
      <c r="M169" s="18">
        <v>171</v>
      </c>
      <c r="N169" s="83">
        <v>820800</v>
      </c>
      <c r="O169" s="10">
        <f t="shared" si="6"/>
        <v>0</v>
      </c>
      <c r="P169" s="25">
        <v>43690</v>
      </c>
      <c r="Q169" s="25">
        <v>44148</v>
      </c>
      <c r="R169" s="34" t="s">
        <v>998</v>
      </c>
      <c r="S169" s="6" t="s">
        <v>413</v>
      </c>
    </row>
    <row r="170" spans="1:19" s="23" customFormat="1" ht="70" customHeight="1" x14ac:dyDescent="0.3">
      <c r="A170" s="22" t="s">
        <v>87</v>
      </c>
      <c r="B170" s="15" t="s">
        <v>764</v>
      </c>
      <c r="C170" s="16">
        <v>51152</v>
      </c>
      <c r="D170" s="17" t="s">
        <v>84</v>
      </c>
      <c r="E170" s="17" t="s">
        <v>765</v>
      </c>
      <c r="F170" s="57" t="s">
        <v>372</v>
      </c>
      <c r="G170" s="17" t="s">
        <v>766</v>
      </c>
      <c r="H170" s="17" t="s">
        <v>767</v>
      </c>
      <c r="I170" s="72"/>
      <c r="J170" s="5">
        <v>49200</v>
      </c>
      <c r="K170" s="72"/>
      <c r="L170" s="56">
        <f t="shared" si="5"/>
        <v>49200</v>
      </c>
      <c r="M170" s="18">
        <v>1</v>
      </c>
      <c r="N170" s="83">
        <v>49200</v>
      </c>
      <c r="O170" s="10">
        <f t="shared" si="6"/>
        <v>0</v>
      </c>
      <c r="P170" s="25">
        <v>43697</v>
      </c>
      <c r="Q170" s="25">
        <v>44155</v>
      </c>
      <c r="R170" s="34" t="s">
        <v>999</v>
      </c>
      <c r="S170" s="6" t="s">
        <v>413</v>
      </c>
    </row>
    <row r="171" spans="1:19" s="23" customFormat="1" ht="70" customHeight="1" x14ac:dyDescent="0.3">
      <c r="A171" s="3" t="s">
        <v>87</v>
      </c>
      <c r="B171" s="3" t="s">
        <v>785</v>
      </c>
      <c r="C171" s="7">
        <v>51996</v>
      </c>
      <c r="D171" s="92" t="s">
        <v>22</v>
      </c>
      <c r="E171" s="6" t="s">
        <v>786</v>
      </c>
      <c r="F171" s="58" t="s">
        <v>810</v>
      </c>
      <c r="G171" s="6" t="s">
        <v>576</v>
      </c>
      <c r="H171" s="54" t="s">
        <v>787</v>
      </c>
      <c r="I171" s="56"/>
      <c r="J171" s="5">
        <v>628800</v>
      </c>
      <c r="K171" s="56"/>
      <c r="L171" s="56">
        <f t="shared" si="5"/>
        <v>628800</v>
      </c>
      <c r="M171" s="18">
        <v>131</v>
      </c>
      <c r="N171" s="83">
        <v>628800</v>
      </c>
      <c r="O171" s="10">
        <f t="shared" si="6"/>
        <v>0</v>
      </c>
      <c r="P171" s="25">
        <v>43704</v>
      </c>
      <c r="Q171" s="25">
        <v>44162</v>
      </c>
      <c r="R171" s="34" t="s">
        <v>1000</v>
      </c>
      <c r="S171" s="6" t="s">
        <v>413</v>
      </c>
    </row>
    <row r="172" spans="1:19" s="23" customFormat="1" ht="70" customHeight="1" x14ac:dyDescent="0.3">
      <c r="A172" s="3" t="s">
        <v>87</v>
      </c>
      <c r="B172" s="3" t="s">
        <v>788</v>
      </c>
      <c r="C172" s="7">
        <v>51971</v>
      </c>
      <c r="D172" s="92" t="s">
        <v>89</v>
      </c>
      <c r="E172" s="6" t="s">
        <v>789</v>
      </c>
      <c r="F172" s="58" t="s">
        <v>810</v>
      </c>
      <c r="G172" s="6" t="s">
        <v>576</v>
      </c>
      <c r="H172" s="54" t="s">
        <v>790</v>
      </c>
      <c r="I172" s="56"/>
      <c r="J172" s="5">
        <v>76800</v>
      </c>
      <c r="K172" s="56"/>
      <c r="L172" s="56">
        <f t="shared" si="5"/>
        <v>76800</v>
      </c>
      <c r="M172" s="18">
        <v>16</v>
      </c>
      <c r="N172" s="83">
        <v>76800</v>
      </c>
      <c r="O172" s="10">
        <f t="shared" si="6"/>
        <v>0</v>
      </c>
      <c r="P172" s="25">
        <v>43705</v>
      </c>
      <c r="Q172" s="25">
        <v>44163</v>
      </c>
      <c r="R172" s="34" t="s">
        <v>1001</v>
      </c>
      <c r="S172" s="6" t="s">
        <v>413</v>
      </c>
    </row>
    <row r="173" spans="1:19" s="23" customFormat="1" ht="70" customHeight="1" x14ac:dyDescent="0.3">
      <c r="A173" s="3" t="s">
        <v>14</v>
      </c>
      <c r="B173" s="3" t="s">
        <v>791</v>
      </c>
      <c r="C173" s="7">
        <v>51947</v>
      </c>
      <c r="D173" s="88" t="s">
        <v>432</v>
      </c>
      <c r="E173" s="6" t="s">
        <v>792</v>
      </c>
      <c r="F173" s="54" t="s">
        <v>809</v>
      </c>
      <c r="G173" s="6" t="s">
        <v>727</v>
      </c>
      <c r="H173" s="54" t="s">
        <v>793</v>
      </c>
      <c r="I173" s="56"/>
      <c r="J173" s="5">
        <v>96000</v>
      </c>
      <c r="K173" s="56"/>
      <c r="L173" s="56">
        <f t="shared" si="5"/>
        <v>96000</v>
      </c>
      <c r="M173" s="18">
        <v>20</v>
      </c>
      <c r="N173" s="83">
        <v>96000</v>
      </c>
      <c r="O173" s="10">
        <f t="shared" si="6"/>
        <v>0</v>
      </c>
      <c r="P173" s="25">
        <v>43717</v>
      </c>
      <c r="Q173" s="25">
        <v>44174</v>
      </c>
      <c r="R173" s="34" t="s">
        <v>1002</v>
      </c>
      <c r="S173" s="6" t="s">
        <v>413</v>
      </c>
    </row>
    <row r="174" spans="1:19" s="23" customFormat="1" ht="49" customHeight="1" x14ac:dyDescent="0.3">
      <c r="A174" s="3" t="s">
        <v>14</v>
      </c>
      <c r="B174" s="3" t="s">
        <v>794</v>
      </c>
      <c r="C174" s="7">
        <v>51972</v>
      </c>
      <c r="D174" s="88" t="s">
        <v>89</v>
      </c>
      <c r="E174" s="6" t="s">
        <v>795</v>
      </c>
      <c r="F174" s="54" t="s">
        <v>809</v>
      </c>
      <c r="G174" s="6" t="s">
        <v>727</v>
      </c>
      <c r="H174" s="54" t="s">
        <v>796</v>
      </c>
      <c r="I174" s="56"/>
      <c r="J174" s="5">
        <v>81600</v>
      </c>
      <c r="K174" s="56"/>
      <c r="L174" s="56">
        <f t="shared" si="5"/>
        <v>81600</v>
      </c>
      <c r="M174" s="18">
        <v>17</v>
      </c>
      <c r="N174" s="83">
        <v>81600</v>
      </c>
      <c r="O174" s="10">
        <f t="shared" si="6"/>
        <v>0</v>
      </c>
      <c r="P174" s="25">
        <v>43705</v>
      </c>
      <c r="Q174" s="25">
        <v>44163</v>
      </c>
      <c r="R174" s="34" t="s">
        <v>1003</v>
      </c>
      <c r="S174" s="6" t="s">
        <v>413</v>
      </c>
    </row>
    <row r="175" spans="1:19" s="23" customFormat="1" ht="53.1" customHeight="1" x14ac:dyDescent="0.3">
      <c r="A175" s="3" t="s">
        <v>14</v>
      </c>
      <c r="B175" s="3" t="s">
        <v>812</v>
      </c>
      <c r="C175" s="7">
        <v>51968</v>
      </c>
      <c r="D175" s="88" t="s">
        <v>57</v>
      </c>
      <c r="E175" s="6" t="s">
        <v>813</v>
      </c>
      <c r="F175" s="54" t="s">
        <v>809</v>
      </c>
      <c r="G175" s="6" t="s">
        <v>727</v>
      </c>
      <c r="H175" s="54" t="s">
        <v>814</v>
      </c>
      <c r="I175" s="56"/>
      <c r="J175" s="5">
        <v>148800</v>
      </c>
      <c r="K175" s="56"/>
      <c r="L175" s="56">
        <f t="shared" si="5"/>
        <v>148800</v>
      </c>
      <c r="M175" s="9">
        <v>31</v>
      </c>
      <c r="N175" s="83">
        <v>148800</v>
      </c>
      <c r="O175" s="10">
        <f t="shared" si="6"/>
        <v>0</v>
      </c>
      <c r="P175" s="25">
        <v>43739</v>
      </c>
      <c r="Q175" s="25">
        <v>44197</v>
      </c>
      <c r="R175" s="34" t="s">
        <v>1004</v>
      </c>
      <c r="S175" s="6" t="s">
        <v>413</v>
      </c>
    </row>
    <row r="176" spans="1:19" s="23" customFormat="1" ht="49.5" customHeight="1" x14ac:dyDescent="0.3">
      <c r="A176" s="3" t="s">
        <v>14</v>
      </c>
      <c r="B176" s="3" t="s">
        <v>852</v>
      </c>
      <c r="C176" s="53">
        <v>52024</v>
      </c>
      <c r="D176" s="54" t="s">
        <v>84</v>
      </c>
      <c r="E176" s="54" t="s">
        <v>853</v>
      </c>
      <c r="F176" s="54" t="s">
        <v>854</v>
      </c>
      <c r="G176" s="54" t="s">
        <v>850</v>
      </c>
      <c r="H176" s="54" t="s">
        <v>855</v>
      </c>
      <c r="I176" s="1"/>
      <c r="J176" s="1">
        <v>48000</v>
      </c>
      <c r="K176" s="5"/>
      <c r="L176" s="56">
        <f t="shared" si="5"/>
        <v>48000</v>
      </c>
      <c r="M176" s="2">
        <v>1</v>
      </c>
      <c r="N176" s="83">
        <v>48000</v>
      </c>
      <c r="O176" s="10">
        <f t="shared" si="6"/>
        <v>0</v>
      </c>
      <c r="P176" s="25">
        <v>43717</v>
      </c>
      <c r="Q176" s="25">
        <v>44539</v>
      </c>
      <c r="R176" s="34" t="s">
        <v>1005</v>
      </c>
      <c r="S176" s="6" t="s">
        <v>413</v>
      </c>
    </row>
    <row r="177" spans="1:19" s="23" customFormat="1" ht="70" customHeight="1" x14ac:dyDescent="0.3">
      <c r="A177" s="3" t="s">
        <v>14</v>
      </c>
      <c r="B177" s="3" t="s">
        <v>862</v>
      </c>
      <c r="C177" s="75">
        <v>52030</v>
      </c>
      <c r="D177" s="59" t="s">
        <v>84</v>
      </c>
      <c r="E177" s="59" t="s">
        <v>863</v>
      </c>
      <c r="F177" s="54" t="s">
        <v>864</v>
      </c>
      <c r="G177" s="75" t="s">
        <v>576</v>
      </c>
      <c r="H177" s="59" t="s">
        <v>865</v>
      </c>
      <c r="I177" s="76">
        <v>5500</v>
      </c>
      <c r="J177" s="76">
        <v>7000</v>
      </c>
      <c r="K177" s="76"/>
      <c r="L177" s="56">
        <f t="shared" si="5"/>
        <v>12500</v>
      </c>
      <c r="M177" s="75">
        <v>1</v>
      </c>
      <c r="N177" s="83">
        <v>12500</v>
      </c>
      <c r="O177" s="10">
        <f t="shared" si="6"/>
        <v>0</v>
      </c>
      <c r="P177" s="25">
        <v>43717</v>
      </c>
      <c r="Q177" s="25">
        <v>44174</v>
      </c>
      <c r="R177" s="34" t="s">
        <v>1006</v>
      </c>
      <c r="S177" s="6" t="s">
        <v>413</v>
      </c>
    </row>
    <row r="178" spans="1:19" s="23" customFormat="1" ht="70" customHeight="1" x14ac:dyDescent="0.3">
      <c r="A178" s="3" t="s">
        <v>14</v>
      </c>
      <c r="B178" s="3" t="s">
        <v>866</v>
      </c>
      <c r="C178" s="53">
        <v>52031</v>
      </c>
      <c r="D178" s="59" t="s">
        <v>80</v>
      </c>
      <c r="E178" s="59" t="s">
        <v>867</v>
      </c>
      <c r="F178" s="54" t="s">
        <v>864</v>
      </c>
      <c r="G178" s="53" t="s">
        <v>576</v>
      </c>
      <c r="H178" s="59" t="s">
        <v>868</v>
      </c>
      <c r="I178" s="78">
        <v>9480</v>
      </c>
      <c r="J178" s="78"/>
      <c r="K178" s="78"/>
      <c r="L178" s="56">
        <f t="shared" si="5"/>
        <v>9480</v>
      </c>
      <c r="M178" s="53"/>
      <c r="N178" s="83">
        <v>9480</v>
      </c>
      <c r="O178" s="10">
        <f t="shared" si="6"/>
        <v>0</v>
      </c>
      <c r="P178" s="25">
        <v>43712</v>
      </c>
      <c r="Q178" s="25">
        <v>44169</v>
      </c>
      <c r="R178" s="34" t="s">
        <v>1007</v>
      </c>
      <c r="S178" s="6" t="s">
        <v>413</v>
      </c>
    </row>
    <row r="179" spans="1:19" s="23" customFormat="1" ht="70" customHeight="1" x14ac:dyDescent="0.3">
      <c r="A179" s="3" t="s">
        <v>14</v>
      </c>
      <c r="B179" s="3" t="s">
        <v>869</v>
      </c>
      <c r="C179" s="75">
        <v>52034</v>
      </c>
      <c r="D179" s="59" t="s">
        <v>80</v>
      </c>
      <c r="E179" s="59" t="s">
        <v>870</v>
      </c>
      <c r="F179" s="54" t="s">
        <v>864</v>
      </c>
      <c r="G179" s="75" t="s">
        <v>871</v>
      </c>
      <c r="H179" s="59" t="s">
        <v>872</v>
      </c>
      <c r="I179" s="76">
        <v>9480</v>
      </c>
      <c r="J179" s="76"/>
      <c r="K179" s="76"/>
      <c r="L179" s="56">
        <f t="shared" si="5"/>
        <v>9480</v>
      </c>
      <c r="M179" s="75"/>
      <c r="N179" s="83">
        <v>9480</v>
      </c>
      <c r="O179" s="10">
        <f t="shared" si="6"/>
        <v>0</v>
      </c>
      <c r="P179" s="25">
        <v>43712</v>
      </c>
      <c r="Q179" s="25">
        <v>44169</v>
      </c>
      <c r="R179" s="34" t="s">
        <v>1008</v>
      </c>
      <c r="S179" s="6" t="s">
        <v>413</v>
      </c>
    </row>
    <row r="180" spans="1:19" s="23" customFormat="1" ht="70" customHeight="1" x14ac:dyDescent="0.3">
      <c r="A180" s="3" t="s">
        <v>14</v>
      </c>
      <c r="B180" s="3" t="s">
        <v>873</v>
      </c>
      <c r="C180" s="75">
        <v>52039</v>
      </c>
      <c r="D180" s="17" t="s">
        <v>80</v>
      </c>
      <c r="E180" s="17" t="s">
        <v>874</v>
      </c>
      <c r="F180" s="54" t="s">
        <v>864</v>
      </c>
      <c r="G180" s="75" t="s">
        <v>875</v>
      </c>
      <c r="H180" s="17" t="s">
        <v>876</v>
      </c>
      <c r="I180" s="76">
        <v>6000</v>
      </c>
      <c r="J180" s="76">
        <v>7000</v>
      </c>
      <c r="K180" s="76"/>
      <c r="L180" s="56">
        <f t="shared" si="5"/>
        <v>13000</v>
      </c>
      <c r="M180" s="75">
        <v>1</v>
      </c>
      <c r="N180" s="83">
        <v>13000</v>
      </c>
      <c r="O180" s="10">
        <f t="shared" si="6"/>
        <v>0</v>
      </c>
      <c r="P180" s="25">
        <v>43714</v>
      </c>
      <c r="Q180" s="25">
        <v>44171</v>
      </c>
      <c r="R180" s="34" t="s">
        <v>1009</v>
      </c>
      <c r="S180" s="6" t="s">
        <v>413</v>
      </c>
    </row>
    <row r="181" spans="1:19" s="23" customFormat="1" ht="70" customHeight="1" x14ac:dyDescent="0.3">
      <c r="A181" s="3" t="s">
        <v>14</v>
      </c>
      <c r="B181" s="3" t="s">
        <v>877</v>
      </c>
      <c r="C181" s="75">
        <v>52046</v>
      </c>
      <c r="D181" s="59" t="s">
        <v>80</v>
      </c>
      <c r="E181" s="59" t="s">
        <v>878</v>
      </c>
      <c r="F181" s="54" t="s">
        <v>864</v>
      </c>
      <c r="G181" s="75" t="s">
        <v>500</v>
      </c>
      <c r="H181" s="59" t="s">
        <v>879</v>
      </c>
      <c r="I181" s="76">
        <v>9260</v>
      </c>
      <c r="J181" s="76"/>
      <c r="K181" s="76"/>
      <c r="L181" s="56">
        <f t="shared" si="5"/>
        <v>9260</v>
      </c>
      <c r="M181" s="75"/>
      <c r="N181" s="83">
        <v>9260</v>
      </c>
      <c r="O181" s="10">
        <f t="shared" si="6"/>
        <v>0</v>
      </c>
      <c r="P181" s="25">
        <v>43712</v>
      </c>
      <c r="Q181" s="25">
        <v>44169</v>
      </c>
      <c r="R181" s="34" t="s">
        <v>1010</v>
      </c>
      <c r="S181" s="6" t="s">
        <v>413</v>
      </c>
    </row>
    <row r="182" spans="1:19" s="23" customFormat="1" ht="70" customHeight="1" x14ac:dyDescent="0.3">
      <c r="A182" s="3" t="s">
        <v>14</v>
      </c>
      <c r="B182" s="3" t="s">
        <v>880</v>
      </c>
      <c r="C182" s="75">
        <v>52044</v>
      </c>
      <c r="D182" s="59" t="s">
        <v>19</v>
      </c>
      <c r="E182" s="59" t="s">
        <v>881</v>
      </c>
      <c r="F182" s="54" t="s">
        <v>864</v>
      </c>
      <c r="G182" s="75" t="s">
        <v>882</v>
      </c>
      <c r="H182" s="59" t="s">
        <v>883</v>
      </c>
      <c r="I182" s="76">
        <v>9200</v>
      </c>
      <c r="J182" s="76"/>
      <c r="K182" s="76"/>
      <c r="L182" s="56">
        <f t="shared" si="5"/>
        <v>9200</v>
      </c>
      <c r="M182" s="75"/>
      <c r="N182" s="83">
        <v>9200</v>
      </c>
      <c r="O182" s="10">
        <f t="shared" si="6"/>
        <v>0</v>
      </c>
      <c r="P182" s="25">
        <v>43712</v>
      </c>
      <c r="Q182" s="25">
        <v>44169</v>
      </c>
      <c r="R182" s="34" t="s">
        <v>1011</v>
      </c>
      <c r="S182" s="6" t="s">
        <v>413</v>
      </c>
    </row>
    <row r="183" spans="1:19" s="23" customFormat="1" ht="70" customHeight="1" x14ac:dyDescent="0.3">
      <c r="A183" s="3" t="s">
        <v>14</v>
      </c>
      <c r="B183" s="3" t="s">
        <v>884</v>
      </c>
      <c r="C183" s="75">
        <v>52048</v>
      </c>
      <c r="D183" s="17" t="s">
        <v>19</v>
      </c>
      <c r="E183" s="17" t="s">
        <v>885</v>
      </c>
      <c r="F183" s="54" t="s">
        <v>864</v>
      </c>
      <c r="G183" s="75" t="s">
        <v>576</v>
      </c>
      <c r="H183" s="17" t="s">
        <v>886</v>
      </c>
      <c r="I183" s="76">
        <v>5250</v>
      </c>
      <c r="J183" s="76">
        <v>7000</v>
      </c>
      <c r="K183" s="76"/>
      <c r="L183" s="56">
        <f t="shared" si="5"/>
        <v>12250</v>
      </c>
      <c r="M183" s="75"/>
      <c r="N183" s="83">
        <v>12250</v>
      </c>
      <c r="O183" s="10">
        <f t="shared" si="6"/>
        <v>0</v>
      </c>
      <c r="P183" s="25">
        <v>43712</v>
      </c>
      <c r="Q183" s="25">
        <v>44169</v>
      </c>
      <c r="R183" s="34" t="s">
        <v>1012</v>
      </c>
      <c r="S183" s="6" t="s">
        <v>413</v>
      </c>
    </row>
    <row r="184" spans="1:19" s="23" customFormat="1" ht="70" customHeight="1" x14ac:dyDescent="0.3">
      <c r="A184" s="3" t="s">
        <v>14</v>
      </c>
      <c r="B184" s="3" t="s">
        <v>887</v>
      </c>
      <c r="C184" s="75">
        <v>52029</v>
      </c>
      <c r="D184" s="59" t="s">
        <v>22</v>
      </c>
      <c r="E184" s="59" t="s">
        <v>888</v>
      </c>
      <c r="F184" s="54" t="s">
        <v>864</v>
      </c>
      <c r="G184" s="75" t="s">
        <v>576</v>
      </c>
      <c r="H184" s="60" t="s">
        <v>889</v>
      </c>
      <c r="I184" s="76">
        <v>4851</v>
      </c>
      <c r="J184" s="76">
        <v>7000</v>
      </c>
      <c r="K184" s="76">
        <f>SUM(K181:K183)</f>
        <v>0</v>
      </c>
      <c r="L184" s="56">
        <f t="shared" si="5"/>
        <v>11851</v>
      </c>
      <c r="M184" s="81">
        <v>1</v>
      </c>
      <c r="N184" s="83">
        <v>11851</v>
      </c>
      <c r="O184" s="10">
        <f t="shared" si="6"/>
        <v>0</v>
      </c>
      <c r="P184" s="25">
        <v>43717</v>
      </c>
      <c r="Q184" s="25">
        <v>44174</v>
      </c>
      <c r="R184" s="34" t="s">
        <v>1013</v>
      </c>
      <c r="S184" s="6" t="s">
        <v>413</v>
      </c>
    </row>
    <row r="185" spans="1:19" s="23" customFormat="1" ht="70" customHeight="1" x14ac:dyDescent="0.3">
      <c r="A185" s="3" t="s">
        <v>14</v>
      </c>
      <c r="B185" s="3" t="s">
        <v>890</v>
      </c>
      <c r="C185" s="53">
        <v>52038</v>
      </c>
      <c r="D185" s="59" t="s">
        <v>22</v>
      </c>
      <c r="E185" s="59" t="s">
        <v>891</v>
      </c>
      <c r="F185" s="54" t="s">
        <v>864</v>
      </c>
      <c r="G185" s="53" t="s">
        <v>576</v>
      </c>
      <c r="H185" s="59" t="s">
        <v>892</v>
      </c>
      <c r="I185" s="78">
        <v>8540</v>
      </c>
      <c r="J185" s="78"/>
      <c r="K185" s="78"/>
      <c r="L185" s="56">
        <f t="shared" si="5"/>
        <v>8540</v>
      </c>
      <c r="M185" s="53"/>
      <c r="N185" s="83">
        <v>8540</v>
      </c>
      <c r="O185" s="10">
        <f t="shared" si="6"/>
        <v>0</v>
      </c>
      <c r="P185" s="25">
        <v>43717</v>
      </c>
      <c r="Q185" s="25">
        <v>44174</v>
      </c>
      <c r="R185" s="34" t="s">
        <v>1014</v>
      </c>
      <c r="S185" s="6" t="s">
        <v>413</v>
      </c>
    </row>
    <row r="186" spans="1:19" s="23" customFormat="1" ht="70" customHeight="1" x14ac:dyDescent="0.3">
      <c r="A186" s="3" t="s">
        <v>14</v>
      </c>
      <c r="B186" s="3" t="s">
        <v>893</v>
      </c>
      <c r="C186" s="53">
        <v>52040</v>
      </c>
      <c r="D186" s="59" t="s">
        <v>22</v>
      </c>
      <c r="E186" s="59" t="s">
        <v>894</v>
      </c>
      <c r="F186" s="54" t="s">
        <v>864</v>
      </c>
      <c r="G186" s="54" t="s">
        <v>860</v>
      </c>
      <c r="H186" s="59" t="s">
        <v>895</v>
      </c>
      <c r="I186" s="77">
        <v>4194.3599999999997</v>
      </c>
      <c r="J186" s="77">
        <v>7000</v>
      </c>
      <c r="K186" s="78"/>
      <c r="L186" s="56">
        <f t="shared" si="5"/>
        <v>11194.36</v>
      </c>
      <c r="M186" s="2"/>
      <c r="N186" s="83">
        <v>11194.36</v>
      </c>
      <c r="O186" s="10">
        <f t="shared" si="6"/>
        <v>0</v>
      </c>
      <c r="P186" s="25">
        <v>43717</v>
      </c>
      <c r="Q186" s="25">
        <v>44174</v>
      </c>
      <c r="R186" s="34" t="s">
        <v>1015</v>
      </c>
      <c r="S186" s="6" t="s">
        <v>413</v>
      </c>
    </row>
    <row r="187" spans="1:19" s="23" customFormat="1" ht="70" customHeight="1" x14ac:dyDescent="0.3">
      <c r="A187" s="22" t="s">
        <v>14</v>
      </c>
      <c r="B187" s="22" t="s">
        <v>903</v>
      </c>
      <c r="C187" s="53">
        <v>51633</v>
      </c>
      <c r="D187" s="53" t="s">
        <v>190</v>
      </c>
      <c r="E187" s="53" t="s">
        <v>904</v>
      </c>
      <c r="F187" s="54" t="s">
        <v>857</v>
      </c>
      <c r="G187" s="53" t="s">
        <v>850</v>
      </c>
      <c r="H187" s="53" t="s">
        <v>905</v>
      </c>
      <c r="I187" s="53">
        <v>103000</v>
      </c>
      <c r="J187" s="5">
        <v>72000</v>
      </c>
      <c r="K187" s="5">
        <v>75000</v>
      </c>
      <c r="L187" s="56">
        <f t="shared" si="5"/>
        <v>250000</v>
      </c>
      <c r="M187" s="53">
        <v>3</v>
      </c>
      <c r="N187" s="83">
        <v>250000</v>
      </c>
      <c r="O187" s="10">
        <f t="shared" si="6"/>
        <v>0</v>
      </c>
      <c r="P187" s="25">
        <v>43718</v>
      </c>
      <c r="Q187" s="25">
        <v>44540</v>
      </c>
      <c r="R187" s="34" t="s">
        <v>1016</v>
      </c>
      <c r="S187" s="6" t="s">
        <v>413</v>
      </c>
    </row>
    <row r="188" spans="1:19" s="23" customFormat="1" ht="70" customHeight="1" x14ac:dyDescent="0.3">
      <c r="A188" s="22" t="s">
        <v>14</v>
      </c>
      <c r="B188" s="3" t="s">
        <v>897</v>
      </c>
      <c r="C188" s="16">
        <v>52079</v>
      </c>
      <c r="D188" s="95" t="s">
        <v>22</v>
      </c>
      <c r="E188" s="17" t="s">
        <v>898</v>
      </c>
      <c r="F188" s="57" t="s">
        <v>899</v>
      </c>
      <c r="G188" s="17" t="s">
        <v>850</v>
      </c>
      <c r="H188" s="17" t="s">
        <v>900</v>
      </c>
      <c r="I188" s="72">
        <v>77980.2</v>
      </c>
      <c r="J188" s="5">
        <v>147600</v>
      </c>
      <c r="K188" s="72">
        <v>0</v>
      </c>
      <c r="L188" s="56">
        <f t="shared" si="5"/>
        <v>225580.2</v>
      </c>
      <c r="M188" s="18">
        <v>4</v>
      </c>
      <c r="N188" s="83">
        <v>225580.2</v>
      </c>
      <c r="O188" s="10">
        <f t="shared" si="6"/>
        <v>0</v>
      </c>
      <c r="P188" s="25">
        <v>43733</v>
      </c>
      <c r="Q188" s="25">
        <v>44920</v>
      </c>
      <c r="R188" s="34" t="s">
        <v>1017</v>
      </c>
      <c r="S188" s="6" t="s">
        <v>413</v>
      </c>
    </row>
    <row r="189" spans="1:19" s="23" customFormat="1" ht="70" customHeight="1" x14ac:dyDescent="0.3">
      <c r="A189" s="3" t="s">
        <v>14</v>
      </c>
      <c r="B189" s="3" t="s">
        <v>906</v>
      </c>
      <c r="C189" s="53">
        <v>51943</v>
      </c>
      <c r="D189" s="54" t="s">
        <v>61</v>
      </c>
      <c r="E189" s="54" t="s">
        <v>907</v>
      </c>
      <c r="F189" s="54" t="s">
        <v>908</v>
      </c>
      <c r="G189" s="54" t="s">
        <v>500</v>
      </c>
      <c r="H189" s="54" t="s">
        <v>909</v>
      </c>
      <c r="I189" s="1"/>
      <c r="J189" s="1">
        <v>110400</v>
      </c>
      <c r="K189" s="5"/>
      <c r="L189" s="56">
        <f t="shared" si="5"/>
        <v>110400</v>
      </c>
      <c r="M189" s="2">
        <v>23</v>
      </c>
      <c r="N189" s="83">
        <v>110400</v>
      </c>
      <c r="O189" s="10">
        <f t="shared" si="6"/>
        <v>0</v>
      </c>
      <c r="P189" s="25">
        <v>43745</v>
      </c>
      <c r="Q189" s="25">
        <v>44203</v>
      </c>
      <c r="R189" s="34" t="s">
        <v>1018</v>
      </c>
      <c r="S189" s="6" t="s">
        <v>413</v>
      </c>
    </row>
    <row r="190" spans="1:19" s="23" customFormat="1" ht="70" customHeight="1" x14ac:dyDescent="0.3">
      <c r="A190" s="3" t="s">
        <v>14</v>
      </c>
      <c r="B190" s="3" t="s">
        <v>910</v>
      </c>
      <c r="C190" s="7">
        <v>51945</v>
      </c>
      <c r="D190" s="92" t="s">
        <v>84</v>
      </c>
      <c r="E190" s="6" t="s">
        <v>675</v>
      </c>
      <c r="F190" s="54" t="s">
        <v>908</v>
      </c>
      <c r="G190" s="6" t="s">
        <v>848</v>
      </c>
      <c r="H190" s="6" t="s">
        <v>911</v>
      </c>
      <c r="I190" s="56"/>
      <c r="J190" s="5">
        <v>110400</v>
      </c>
      <c r="K190" s="56"/>
      <c r="L190" s="56">
        <f t="shared" si="5"/>
        <v>110400</v>
      </c>
      <c r="M190" s="9">
        <v>23</v>
      </c>
      <c r="N190" s="83">
        <v>110400</v>
      </c>
      <c r="O190" s="10">
        <f t="shared" si="6"/>
        <v>0</v>
      </c>
      <c r="P190" s="25">
        <v>43727</v>
      </c>
      <c r="Q190" s="25">
        <v>44184</v>
      </c>
      <c r="R190" s="34" t="s">
        <v>1019</v>
      </c>
      <c r="S190" s="6" t="s">
        <v>413</v>
      </c>
    </row>
    <row r="191" spans="1:19" s="23" customFormat="1" ht="47.9" customHeight="1" x14ac:dyDescent="0.3">
      <c r="A191" s="3" t="s">
        <v>14</v>
      </c>
      <c r="B191" s="3" t="s">
        <v>912</v>
      </c>
      <c r="C191" s="7">
        <v>51964</v>
      </c>
      <c r="D191" s="92" t="s">
        <v>80</v>
      </c>
      <c r="E191" s="6" t="s">
        <v>671</v>
      </c>
      <c r="F191" s="54" t="s">
        <v>908</v>
      </c>
      <c r="G191" s="6" t="s">
        <v>576</v>
      </c>
      <c r="H191" s="54" t="s">
        <v>913</v>
      </c>
      <c r="I191" s="56"/>
      <c r="J191" s="5">
        <v>110400</v>
      </c>
      <c r="K191" s="56"/>
      <c r="L191" s="56">
        <f t="shared" si="5"/>
        <v>110400</v>
      </c>
      <c r="M191" s="9">
        <v>23</v>
      </c>
      <c r="N191" s="83">
        <v>110400</v>
      </c>
      <c r="O191" s="10">
        <f t="shared" si="6"/>
        <v>0</v>
      </c>
      <c r="P191" s="25">
        <v>43726</v>
      </c>
      <c r="Q191" s="25">
        <v>44183</v>
      </c>
      <c r="R191" s="34" t="s">
        <v>1020</v>
      </c>
      <c r="S191" s="6" t="s">
        <v>413</v>
      </c>
    </row>
    <row r="192" spans="1:19" s="23" customFormat="1" ht="49.5" customHeight="1" x14ac:dyDescent="0.3">
      <c r="A192" s="3" t="s">
        <v>14</v>
      </c>
      <c r="B192" s="3" t="s">
        <v>914</v>
      </c>
      <c r="C192" s="7">
        <v>51969</v>
      </c>
      <c r="D192" s="92" t="s">
        <v>19</v>
      </c>
      <c r="E192" s="6" t="s">
        <v>915</v>
      </c>
      <c r="F192" s="54" t="s">
        <v>908</v>
      </c>
      <c r="G192" s="6" t="s">
        <v>576</v>
      </c>
      <c r="H192" s="54" t="s">
        <v>916</v>
      </c>
      <c r="I192" s="56"/>
      <c r="J192" s="5">
        <v>110400</v>
      </c>
      <c r="K192" s="56"/>
      <c r="L192" s="56">
        <f t="shared" si="5"/>
        <v>110400</v>
      </c>
      <c r="M192" s="9">
        <v>23</v>
      </c>
      <c r="N192" s="83">
        <v>110400</v>
      </c>
      <c r="O192" s="10">
        <f t="shared" si="6"/>
        <v>0</v>
      </c>
      <c r="P192" s="25">
        <v>43727</v>
      </c>
      <c r="Q192" s="25">
        <v>44184</v>
      </c>
      <c r="R192" s="34" t="s">
        <v>1021</v>
      </c>
      <c r="S192" s="6" t="s">
        <v>413</v>
      </c>
    </row>
    <row r="193" spans="1:19" s="23" customFormat="1" ht="41.5" customHeight="1" x14ac:dyDescent="0.3">
      <c r="A193" s="3" t="s">
        <v>14</v>
      </c>
      <c r="B193" s="3" t="s">
        <v>917</v>
      </c>
      <c r="C193" s="7">
        <v>52001</v>
      </c>
      <c r="D193" s="92" t="s">
        <v>65</v>
      </c>
      <c r="E193" s="6" t="s">
        <v>667</v>
      </c>
      <c r="F193" s="54" t="s">
        <v>908</v>
      </c>
      <c r="G193" s="6" t="s">
        <v>848</v>
      </c>
      <c r="H193" s="54" t="s">
        <v>918</v>
      </c>
      <c r="I193" s="56"/>
      <c r="J193" s="5">
        <v>110400</v>
      </c>
      <c r="K193" s="56"/>
      <c r="L193" s="56">
        <f t="shared" si="5"/>
        <v>110400</v>
      </c>
      <c r="M193" s="9">
        <v>23</v>
      </c>
      <c r="N193" s="83">
        <v>110400</v>
      </c>
      <c r="O193" s="10">
        <f t="shared" si="6"/>
        <v>0</v>
      </c>
      <c r="P193" s="25">
        <v>43739</v>
      </c>
      <c r="Q193" s="25">
        <v>44197</v>
      </c>
      <c r="R193" s="34" t="s">
        <v>1022</v>
      </c>
      <c r="S193" s="6" t="s">
        <v>413</v>
      </c>
    </row>
    <row r="194" spans="1:19" s="23" customFormat="1" ht="48.4" customHeight="1" x14ac:dyDescent="0.3">
      <c r="A194" s="3" t="s">
        <v>87</v>
      </c>
      <c r="B194" s="3" t="s">
        <v>919</v>
      </c>
      <c r="C194" s="7">
        <v>51978</v>
      </c>
      <c r="D194" s="92" t="s">
        <v>22</v>
      </c>
      <c r="E194" s="6" t="s">
        <v>920</v>
      </c>
      <c r="F194" s="54" t="s">
        <v>908</v>
      </c>
      <c r="G194" s="6" t="s">
        <v>848</v>
      </c>
      <c r="H194" s="54" t="s">
        <v>921</v>
      </c>
      <c r="I194" s="56"/>
      <c r="J194" s="5">
        <v>48000</v>
      </c>
      <c r="K194" s="56"/>
      <c r="L194" s="56">
        <f t="shared" si="5"/>
        <v>48000</v>
      </c>
      <c r="M194" s="9">
        <v>10</v>
      </c>
      <c r="N194" s="83">
        <v>48000</v>
      </c>
      <c r="O194" s="10">
        <f t="shared" si="6"/>
        <v>0</v>
      </c>
      <c r="P194" s="25">
        <v>43733</v>
      </c>
      <c r="Q194" s="25">
        <v>44190</v>
      </c>
      <c r="R194" s="34" t="s">
        <v>1023</v>
      </c>
      <c r="S194" s="6" t="s">
        <v>413</v>
      </c>
    </row>
    <row r="195" spans="1:19" s="23" customFormat="1" ht="70" customHeight="1" x14ac:dyDescent="0.3">
      <c r="A195" s="3" t="s">
        <v>87</v>
      </c>
      <c r="B195" s="3" t="s">
        <v>922</v>
      </c>
      <c r="C195" s="7">
        <v>51975</v>
      </c>
      <c r="D195" s="92" t="s">
        <v>89</v>
      </c>
      <c r="E195" s="6" t="s">
        <v>923</v>
      </c>
      <c r="F195" s="54" t="s">
        <v>908</v>
      </c>
      <c r="G195" s="6" t="s">
        <v>848</v>
      </c>
      <c r="H195" s="54" t="s">
        <v>924</v>
      </c>
      <c r="I195" s="56"/>
      <c r="J195" s="5">
        <v>28800</v>
      </c>
      <c r="K195" s="56"/>
      <c r="L195" s="56">
        <f t="shared" ref="L195:L258" si="7">SUM(I195:K195)</f>
        <v>28800</v>
      </c>
      <c r="M195" s="9">
        <v>6</v>
      </c>
      <c r="N195" s="83">
        <v>28800</v>
      </c>
      <c r="O195" s="10">
        <f t="shared" si="6"/>
        <v>0</v>
      </c>
      <c r="P195" s="25">
        <v>43739</v>
      </c>
      <c r="Q195" s="25">
        <v>44197</v>
      </c>
      <c r="R195" s="34" t="s">
        <v>1024</v>
      </c>
      <c r="S195" s="6" t="s">
        <v>413</v>
      </c>
    </row>
    <row r="196" spans="1:19" s="23" customFormat="1" ht="54.2" customHeight="1" x14ac:dyDescent="0.3">
      <c r="A196" s="3" t="s">
        <v>87</v>
      </c>
      <c r="B196" s="3" t="s">
        <v>925</v>
      </c>
      <c r="C196" s="7">
        <v>51961</v>
      </c>
      <c r="D196" s="92" t="s">
        <v>422</v>
      </c>
      <c r="E196" s="6" t="s">
        <v>926</v>
      </c>
      <c r="F196" s="54" t="s">
        <v>908</v>
      </c>
      <c r="G196" s="6" t="s">
        <v>848</v>
      </c>
      <c r="H196" s="54" t="s">
        <v>927</v>
      </c>
      <c r="I196" s="56"/>
      <c r="J196" s="5">
        <v>110400</v>
      </c>
      <c r="K196" s="56"/>
      <c r="L196" s="56">
        <f t="shared" si="7"/>
        <v>110400</v>
      </c>
      <c r="M196" s="9">
        <v>23</v>
      </c>
      <c r="N196" s="83">
        <v>110400</v>
      </c>
      <c r="O196" s="10">
        <f t="shared" ref="O196:O283" si="8">SUM(L196-N196)</f>
        <v>0</v>
      </c>
      <c r="P196" s="25">
        <v>43732</v>
      </c>
      <c r="Q196" s="25">
        <v>44189</v>
      </c>
      <c r="R196" s="34" t="s">
        <v>1025</v>
      </c>
      <c r="S196" s="6" t="s">
        <v>413</v>
      </c>
    </row>
    <row r="197" spans="1:19" s="23" customFormat="1" ht="51.35" customHeight="1" x14ac:dyDescent="0.3">
      <c r="A197" s="3" t="s">
        <v>14</v>
      </c>
      <c r="B197" s="3" t="s">
        <v>932</v>
      </c>
      <c r="C197" s="7">
        <v>51970</v>
      </c>
      <c r="D197" s="88" t="s">
        <v>43</v>
      </c>
      <c r="E197" s="6" t="s">
        <v>654</v>
      </c>
      <c r="F197" s="54" t="s">
        <v>908</v>
      </c>
      <c r="G197" s="6" t="s">
        <v>848</v>
      </c>
      <c r="H197" s="54" t="s">
        <v>933</v>
      </c>
      <c r="I197" s="56"/>
      <c r="J197" s="5">
        <v>110400</v>
      </c>
      <c r="K197" s="56"/>
      <c r="L197" s="56">
        <f t="shared" si="7"/>
        <v>110400</v>
      </c>
      <c r="M197" s="9">
        <v>23</v>
      </c>
      <c r="N197" s="83">
        <v>43000</v>
      </c>
      <c r="O197" s="10">
        <f t="shared" si="8"/>
        <v>67400</v>
      </c>
      <c r="P197" s="25">
        <v>43936</v>
      </c>
      <c r="Q197" s="25">
        <v>44301</v>
      </c>
      <c r="R197" s="34" t="s">
        <v>1180</v>
      </c>
      <c r="S197" s="20" t="s">
        <v>413</v>
      </c>
    </row>
    <row r="198" spans="1:19" s="23" customFormat="1" ht="43.85" customHeight="1" x14ac:dyDescent="0.3">
      <c r="A198" s="3" t="s">
        <v>14</v>
      </c>
      <c r="B198" s="3" t="s">
        <v>936</v>
      </c>
      <c r="C198" s="7">
        <v>52007</v>
      </c>
      <c r="D198" s="88" t="s">
        <v>57</v>
      </c>
      <c r="E198" s="6" t="s">
        <v>937</v>
      </c>
      <c r="F198" s="54" t="s">
        <v>908</v>
      </c>
      <c r="G198" s="6" t="s">
        <v>576</v>
      </c>
      <c r="H198" s="54" t="s">
        <v>938</v>
      </c>
      <c r="I198" s="56"/>
      <c r="J198" s="5">
        <v>28800</v>
      </c>
      <c r="K198" s="56"/>
      <c r="L198" s="56">
        <f t="shared" si="7"/>
        <v>28800</v>
      </c>
      <c r="M198" s="9">
        <v>6</v>
      </c>
      <c r="N198" s="83">
        <v>28800</v>
      </c>
      <c r="O198" s="10">
        <f t="shared" si="8"/>
        <v>0</v>
      </c>
      <c r="P198" s="25">
        <v>43767</v>
      </c>
      <c r="Q198" s="25">
        <v>44225</v>
      </c>
      <c r="R198" s="34" t="s">
        <v>1026</v>
      </c>
      <c r="S198" s="6" t="s">
        <v>413</v>
      </c>
    </row>
    <row r="199" spans="1:19" s="23" customFormat="1" ht="49" customHeight="1" x14ac:dyDescent="0.3">
      <c r="A199" s="3" t="s">
        <v>14</v>
      </c>
      <c r="B199" s="3" t="s">
        <v>939</v>
      </c>
      <c r="C199" s="7">
        <v>52012</v>
      </c>
      <c r="D199" s="88" t="s">
        <v>449</v>
      </c>
      <c r="E199" s="6" t="s">
        <v>450</v>
      </c>
      <c r="F199" s="54" t="s">
        <v>908</v>
      </c>
      <c r="G199" s="6" t="s">
        <v>848</v>
      </c>
      <c r="H199" s="54" t="s">
        <v>940</v>
      </c>
      <c r="I199" s="56"/>
      <c r="J199" s="5">
        <v>4800</v>
      </c>
      <c r="K199" s="56"/>
      <c r="L199" s="56">
        <f t="shared" si="7"/>
        <v>4800</v>
      </c>
      <c r="M199" s="9">
        <v>1</v>
      </c>
      <c r="N199" s="83"/>
      <c r="O199" s="10">
        <f t="shared" si="8"/>
        <v>4800</v>
      </c>
      <c r="P199" s="25"/>
      <c r="Q199" s="24"/>
      <c r="R199" s="34"/>
      <c r="S199" s="6" t="s">
        <v>980</v>
      </c>
    </row>
    <row r="200" spans="1:19" s="23" customFormat="1" ht="36.950000000000003" customHeight="1" x14ac:dyDescent="0.3">
      <c r="A200" s="22" t="s">
        <v>14</v>
      </c>
      <c r="B200" s="22" t="s">
        <v>941</v>
      </c>
      <c r="C200" s="53">
        <v>51825</v>
      </c>
      <c r="D200" s="53" t="s">
        <v>80</v>
      </c>
      <c r="E200" s="53" t="s">
        <v>942</v>
      </c>
      <c r="F200" s="54" t="s">
        <v>857</v>
      </c>
      <c r="G200" s="53" t="s">
        <v>576</v>
      </c>
      <c r="H200" s="53" t="s">
        <v>943</v>
      </c>
      <c r="I200" s="53">
        <f>7240+80000+40000</f>
        <v>127240</v>
      </c>
      <c r="J200" s="5">
        <v>36000</v>
      </c>
      <c r="K200" s="5">
        <v>65000</v>
      </c>
      <c r="L200" s="56">
        <f t="shared" si="7"/>
        <v>228240</v>
      </c>
      <c r="M200" s="53">
        <v>1</v>
      </c>
      <c r="N200" s="83">
        <v>228240</v>
      </c>
      <c r="O200" s="10">
        <f t="shared" si="8"/>
        <v>0</v>
      </c>
      <c r="P200" s="25">
        <v>43745</v>
      </c>
      <c r="Q200" s="25">
        <v>44568</v>
      </c>
      <c r="R200" s="34" t="s">
        <v>1027</v>
      </c>
      <c r="S200" s="6" t="s">
        <v>413</v>
      </c>
    </row>
    <row r="201" spans="1:19" s="23" customFormat="1" ht="70" customHeight="1" x14ac:dyDescent="0.3">
      <c r="A201" s="22" t="s">
        <v>14</v>
      </c>
      <c r="B201" s="3" t="s">
        <v>944</v>
      </c>
      <c r="C201" s="53">
        <v>52061</v>
      </c>
      <c r="D201" s="54" t="s">
        <v>22</v>
      </c>
      <c r="E201" s="54" t="s">
        <v>945</v>
      </c>
      <c r="F201" s="54" t="s">
        <v>946</v>
      </c>
      <c r="G201" s="54" t="s">
        <v>947</v>
      </c>
      <c r="H201" s="54" t="s">
        <v>948</v>
      </c>
      <c r="I201" s="1"/>
      <c r="J201" s="5">
        <v>51600</v>
      </c>
      <c r="K201" s="5"/>
      <c r="L201" s="56">
        <f t="shared" si="7"/>
        <v>51600</v>
      </c>
      <c r="M201" s="2">
        <v>2</v>
      </c>
      <c r="N201" s="83">
        <v>51600</v>
      </c>
      <c r="O201" s="10">
        <f t="shared" si="8"/>
        <v>0</v>
      </c>
      <c r="P201" s="25">
        <v>43774</v>
      </c>
      <c r="Q201" s="25">
        <v>44232</v>
      </c>
      <c r="R201" s="34" t="s">
        <v>1028</v>
      </c>
      <c r="S201" s="6" t="s">
        <v>413</v>
      </c>
    </row>
    <row r="202" spans="1:19" s="23" customFormat="1" ht="70" customHeight="1" x14ac:dyDescent="0.3">
      <c r="A202" s="22" t="s">
        <v>14</v>
      </c>
      <c r="B202" s="22" t="s">
        <v>949</v>
      </c>
      <c r="C202" s="16" t="s">
        <v>950</v>
      </c>
      <c r="D202" s="17" t="s">
        <v>445</v>
      </c>
      <c r="E202" s="17" t="s">
        <v>951</v>
      </c>
      <c r="F202" s="57" t="s">
        <v>952</v>
      </c>
      <c r="G202" s="17" t="s">
        <v>576</v>
      </c>
      <c r="H202" s="17" t="s">
        <v>953</v>
      </c>
      <c r="I202" s="72"/>
      <c r="J202" s="5">
        <v>20800</v>
      </c>
      <c r="K202" s="72">
        <v>0</v>
      </c>
      <c r="L202" s="56">
        <f t="shared" si="7"/>
        <v>20800</v>
      </c>
      <c r="M202" s="18">
        <v>1</v>
      </c>
      <c r="N202" s="83">
        <v>20800</v>
      </c>
      <c r="O202" s="10">
        <f t="shared" si="8"/>
        <v>0</v>
      </c>
      <c r="P202" s="25">
        <v>43781</v>
      </c>
      <c r="Q202" s="25">
        <v>44239</v>
      </c>
      <c r="R202" s="34" t="s">
        <v>1058</v>
      </c>
      <c r="S202" s="6" t="s">
        <v>972</v>
      </c>
    </row>
    <row r="203" spans="1:19" s="23" customFormat="1" ht="70" customHeight="1" x14ac:dyDescent="0.3">
      <c r="A203" s="22" t="s">
        <v>14</v>
      </c>
      <c r="B203" s="22" t="s">
        <v>954</v>
      </c>
      <c r="C203" s="16" t="s">
        <v>955</v>
      </c>
      <c r="D203" s="17" t="s">
        <v>80</v>
      </c>
      <c r="E203" s="17" t="s">
        <v>956</v>
      </c>
      <c r="F203" s="57" t="s">
        <v>957</v>
      </c>
      <c r="G203" s="17" t="s">
        <v>576</v>
      </c>
      <c r="H203" s="17" t="s">
        <v>958</v>
      </c>
      <c r="I203" s="72">
        <f>223400+25000</f>
        <v>248400</v>
      </c>
      <c r="J203" s="5">
        <v>96600</v>
      </c>
      <c r="K203" s="72">
        <v>180000</v>
      </c>
      <c r="L203" s="56">
        <f t="shared" si="7"/>
        <v>525000</v>
      </c>
      <c r="M203" s="18">
        <v>8</v>
      </c>
      <c r="N203" s="83">
        <v>525000</v>
      </c>
      <c r="O203" s="10">
        <f t="shared" si="8"/>
        <v>0</v>
      </c>
      <c r="P203" s="25">
        <v>43756</v>
      </c>
      <c r="Q203" s="25">
        <v>44214</v>
      </c>
      <c r="R203" s="34" t="s">
        <v>1029</v>
      </c>
      <c r="S203" s="6" t="s">
        <v>413</v>
      </c>
    </row>
    <row r="204" spans="1:19" s="23" customFormat="1" ht="70" customHeight="1" x14ac:dyDescent="0.3">
      <c r="A204" s="22" t="s">
        <v>14</v>
      </c>
      <c r="B204" s="3" t="s">
        <v>1092</v>
      </c>
      <c r="C204" s="53">
        <v>52169</v>
      </c>
      <c r="D204" s="54" t="s">
        <v>22</v>
      </c>
      <c r="E204" s="54" t="s">
        <v>1093</v>
      </c>
      <c r="F204" s="54" t="s">
        <v>1060</v>
      </c>
      <c r="G204" s="54" t="s">
        <v>860</v>
      </c>
      <c r="H204" s="54" t="s">
        <v>1094</v>
      </c>
      <c r="I204" s="1"/>
      <c r="J204" s="5">
        <v>18000</v>
      </c>
      <c r="K204" s="5"/>
      <c r="L204" s="5">
        <f t="shared" si="7"/>
        <v>18000</v>
      </c>
      <c r="M204" s="2">
        <v>1</v>
      </c>
      <c r="N204" s="83">
        <v>18000</v>
      </c>
      <c r="O204" s="10">
        <f t="shared" si="8"/>
        <v>0</v>
      </c>
      <c r="P204" s="25">
        <v>43815</v>
      </c>
      <c r="Q204" s="25">
        <v>43998</v>
      </c>
      <c r="R204" s="34" t="s">
        <v>1169</v>
      </c>
      <c r="S204" s="6" t="s">
        <v>413</v>
      </c>
    </row>
    <row r="205" spans="1:19" s="23" customFormat="1" ht="70" customHeight="1" x14ac:dyDescent="0.3">
      <c r="A205" s="22" t="s">
        <v>14</v>
      </c>
      <c r="B205" s="15" t="s">
        <v>1095</v>
      </c>
      <c r="C205" s="67">
        <v>51167</v>
      </c>
      <c r="D205" s="17" t="s">
        <v>432</v>
      </c>
      <c r="E205" s="17" t="s">
        <v>1096</v>
      </c>
      <c r="F205" s="57" t="s">
        <v>372</v>
      </c>
      <c r="G205" s="17" t="s">
        <v>77</v>
      </c>
      <c r="H205" s="17" t="s">
        <v>1097</v>
      </c>
      <c r="I205" s="90"/>
      <c r="J205" s="37">
        <v>16400</v>
      </c>
      <c r="K205" s="90"/>
      <c r="L205" s="90">
        <f t="shared" si="7"/>
        <v>16400</v>
      </c>
      <c r="M205" s="18">
        <v>1</v>
      </c>
      <c r="N205" s="83">
        <v>16400</v>
      </c>
      <c r="O205" s="10">
        <f t="shared" si="8"/>
        <v>0</v>
      </c>
      <c r="P205" s="25">
        <v>43816</v>
      </c>
      <c r="Q205" s="25">
        <v>43968</v>
      </c>
      <c r="R205" s="34" t="s">
        <v>1170</v>
      </c>
      <c r="S205" s="6" t="s">
        <v>1040</v>
      </c>
    </row>
    <row r="206" spans="1:19" s="23" customFormat="1" ht="70" customHeight="1" x14ac:dyDescent="0.3">
      <c r="A206" s="22" t="s">
        <v>14</v>
      </c>
      <c r="B206" s="15" t="s">
        <v>1098</v>
      </c>
      <c r="C206" s="67">
        <v>51211</v>
      </c>
      <c r="D206" s="17" t="s">
        <v>190</v>
      </c>
      <c r="E206" s="17" t="s">
        <v>1099</v>
      </c>
      <c r="F206" s="57" t="s">
        <v>372</v>
      </c>
      <c r="G206" s="17" t="s">
        <v>716</v>
      </c>
      <c r="H206" s="17" t="s">
        <v>1100</v>
      </c>
      <c r="I206" s="90"/>
      <c r="J206" s="37">
        <v>49200</v>
      </c>
      <c r="K206" s="90"/>
      <c r="L206" s="90">
        <f t="shared" si="7"/>
        <v>49200</v>
      </c>
      <c r="M206" s="18">
        <v>1</v>
      </c>
      <c r="N206" s="83">
        <v>28700</v>
      </c>
      <c r="O206" s="10">
        <f t="shared" si="8"/>
        <v>20500</v>
      </c>
      <c r="P206" s="25">
        <v>43864</v>
      </c>
      <c r="Q206" s="25">
        <v>44258</v>
      </c>
      <c r="R206" s="34" t="s">
        <v>1181</v>
      </c>
      <c r="S206" s="6" t="s">
        <v>413</v>
      </c>
    </row>
    <row r="207" spans="1:19" s="23" customFormat="1" ht="70" customHeight="1" x14ac:dyDescent="0.3">
      <c r="A207" s="22" t="s">
        <v>14</v>
      </c>
      <c r="B207" s="15" t="s">
        <v>1101</v>
      </c>
      <c r="C207" s="67">
        <v>51287</v>
      </c>
      <c r="D207" s="17" t="s">
        <v>80</v>
      </c>
      <c r="E207" s="17" t="s">
        <v>1102</v>
      </c>
      <c r="F207" s="57" t="s">
        <v>372</v>
      </c>
      <c r="G207" s="17" t="s">
        <v>716</v>
      </c>
      <c r="H207" s="17" t="s">
        <v>1103</v>
      </c>
      <c r="I207" s="90"/>
      <c r="J207" s="37">
        <v>49200</v>
      </c>
      <c r="K207" s="90"/>
      <c r="L207" s="90">
        <f t="shared" si="7"/>
        <v>49200</v>
      </c>
      <c r="M207" s="18">
        <v>1</v>
      </c>
      <c r="N207" s="83">
        <v>12300</v>
      </c>
      <c r="O207" s="10">
        <f t="shared" si="8"/>
        <v>36900</v>
      </c>
      <c r="P207" s="25">
        <v>43811</v>
      </c>
      <c r="Q207" s="25">
        <v>44208</v>
      </c>
      <c r="R207" s="34" t="s">
        <v>1171</v>
      </c>
      <c r="S207" s="6" t="s">
        <v>413</v>
      </c>
    </row>
    <row r="208" spans="1:19" s="23" customFormat="1" ht="70" customHeight="1" x14ac:dyDescent="0.3">
      <c r="A208" s="22" t="s">
        <v>14</v>
      </c>
      <c r="B208" s="15" t="s">
        <v>1104</v>
      </c>
      <c r="C208" s="67">
        <v>51110</v>
      </c>
      <c r="D208" s="17" t="s">
        <v>22</v>
      </c>
      <c r="E208" s="17" t="s">
        <v>1105</v>
      </c>
      <c r="F208" s="57" t="s">
        <v>372</v>
      </c>
      <c r="G208" s="17" t="s">
        <v>576</v>
      </c>
      <c r="H208" s="17" t="s">
        <v>1106</v>
      </c>
      <c r="I208" s="90"/>
      <c r="J208" s="37">
        <v>49200</v>
      </c>
      <c r="K208" s="90"/>
      <c r="L208" s="90">
        <f t="shared" si="7"/>
        <v>49200</v>
      </c>
      <c r="M208" s="18">
        <v>1</v>
      </c>
      <c r="N208" s="83">
        <v>36900</v>
      </c>
      <c r="O208" s="10">
        <f t="shared" si="8"/>
        <v>12300</v>
      </c>
      <c r="P208" s="25">
        <v>43815</v>
      </c>
      <c r="Q208" s="25">
        <v>44271</v>
      </c>
      <c r="R208" s="34" t="s">
        <v>1172</v>
      </c>
      <c r="S208" s="6" t="s">
        <v>413</v>
      </c>
    </row>
    <row r="209" spans="1:19" s="23" customFormat="1" ht="70" customHeight="1" x14ac:dyDescent="0.3">
      <c r="A209" s="22" t="s">
        <v>14</v>
      </c>
      <c r="B209" s="3" t="s">
        <v>1107</v>
      </c>
      <c r="C209" s="53">
        <v>52252</v>
      </c>
      <c r="D209" s="54" t="s">
        <v>80</v>
      </c>
      <c r="E209" s="54" t="s">
        <v>1108</v>
      </c>
      <c r="F209" s="54" t="s">
        <v>1077</v>
      </c>
      <c r="G209" s="54" t="s">
        <v>829</v>
      </c>
      <c r="H209" s="54" t="s">
        <v>1109</v>
      </c>
      <c r="I209" s="1">
        <v>8141</v>
      </c>
      <c r="J209" s="5"/>
      <c r="K209" s="5"/>
      <c r="L209" s="5">
        <f t="shared" si="7"/>
        <v>8141</v>
      </c>
      <c r="M209" s="18"/>
      <c r="N209" s="83">
        <v>8141</v>
      </c>
      <c r="O209" s="10">
        <f t="shared" si="8"/>
        <v>0</v>
      </c>
      <c r="P209" s="25">
        <v>43864</v>
      </c>
      <c r="Q209" s="25">
        <v>44230</v>
      </c>
      <c r="R209" s="34" t="s">
        <v>1182</v>
      </c>
      <c r="S209" s="6" t="s">
        <v>413</v>
      </c>
    </row>
    <row r="210" spans="1:19" s="23" customFormat="1" ht="70" customHeight="1" x14ac:dyDescent="0.3">
      <c r="A210" s="22" t="s">
        <v>14</v>
      </c>
      <c r="B210" s="3" t="s">
        <v>1110</v>
      </c>
      <c r="C210" s="53">
        <v>52255</v>
      </c>
      <c r="D210" s="54" t="s">
        <v>22</v>
      </c>
      <c r="E210" s="54" t="s">
        <v>1111</v>
      </c>
      <c r="F210" s="54" t="s">
        <v>1077</v>
      </c>
      <c r="G210" s="54" t="s">
        <v>1112</v>
      </c>
      <c r="H210" s="54" t="s">
        <v>1113</v>
      </c>
      <c r="I210" s="1">
        <v>7412</v>
      </c>
      <c r="J210" s="5"/>
      <c r="K210" s="5"/>
      <c r="L210" s="5">
        <f t="shared" si="7"/>
        <v>7412</v>
      </c>
      <c r="M210" s="18"/>
      <c r="N210" s="83">
        <v>7412</v>
      </c>
      <c r="O210" s="10">
        <f t="shared" si="8"/>
        <v>0</v>
      </c>
      <c r="P210" s="25">
        <v>43847</v>
      </c>
      <c r="Q210" s="25">
        <v>44213</v>
      </c>
      <c r="R210" s="34" t="s">
        <v>1173</v>
      </c>
      <c r="S210" s="6" t="s">
        <v>413</v>
      </c>
    </row>
    <row r="211" spans="1:19" s="23" customFormat="1" ht="70" customHeight="1" x14ac:dyDescent="0.3">
      <c r="A211" s="22" t="s">
        <v>14</v>
      </c>
      <c r="B211" s="3" t="s">
        <v>1114</v>
      </c>
      <c r="C211" s="53">
        <v>52251</v>
      </c>
      <c r="D211" s="54" t="s">
        <v>22</v>
      </c>
      <c r="E211" s="54" t="s">
        <v>1115</v>
      </c>
      <c r="F211" s="54" t="s">
        <v>1077</v>
      </c>
      <c r="G211" s="54" t="s">
        <v>1116</v>
      </c>
      <c r="H211" s="54" t="s">
        <v>1117</v>
      </c>
      <c r="I211" s="1">
        <v>7412</v>
      </c>
      <c r="J211" s="5"/>
      <c r="K211" s="5"/>
      <c r="L211" s="5">
        <f t="shared" si="7"/>
        <v>7412</v>
      </c>
      <c r="M211" s="18"/>
      <c r="N211" s="83">
        <v>7412</v>
      </c>
      <c r="O211" s="10">
        <f t="shared" si="8"/>
        <v>0</v>
      </c>
      <c r="P211" s="25">
        <v>43864</v>
      </c>
      <c r="Q211" s="25">
        <v>44230</v>
      </c>
      <c r="R211" s="34" t="s">
        <v>1183</v>
      </c>
      <c r="S211" s="6" t="s">
        <v>413</v>
      </c>
    </row>
    <row r="212" spans="1:19" s="23" customFormat="1" ht="70" customHeight="1" x14ac:dyDescent="0.3">
      <c r="A212" s="22" t="s">
        <v>14</v>
      </c>
      <c r="B212" s="15" t="s">
        <v>1118</v>
      </c>
      <c r="C212" s="67">
        <v>51192</v>
      </c>
      <c r="D212" s="17" t="s">
        <v>61</v>
      </c>
      <c r="E212" s="17" t="s">
        <v>1119</v>
      </c>
      <c r="F212" s="57" t="s">
        <v>372</v>
      </c>
      <c r="G212" s="17" t="s">
        <v>716</v>
      </c>
      <c r="H212" s="17" t="s">
        <v>1120</v>
      </c>
      <c r="I212" s="90"/>
      <c r="J212" s="37">
        <v>49200</v>
      </c>
      <c r="K212" s="90"/>
      <c r="L212" s="90">
        <f t="shared" si="7"/>
        <v>49200</v>
      </c>
      <c r="M212" s="18">
        <v>1</v>
      </c>
      <c r="N212" s="83">
        <v>28700</v>
      </c>
      <c r="O212" s="10">
        <f t="shared" si="8"/>
        <v>20500</v>
      </c>
      <c r="P212" s="25">
        <v>43864</v>
      </c>
      <c r="Q212" s="25">
        <v>44230</v>
      </c>
      <c r="R212" s="34" t="s">
        <v>1184</v>
      </c>
      <c r="S212" s="6" t="s">
        <v>413</v>
      </c>
    </row>
    <row r="213" spans="1:19" s="23" customFormat="1" ht="70" customHeight="1" x14ac:dyDescent="0.3">
      <c r="A213" s="22" t="s">
        <v>14</v>
      </c>
      <c r="B213" s="3" t="s">
        <v>1121</v>
      </c>
      <c r="C213" s="53">
        <v>52074</v>
      </c>
      <c r="D213" s="54" t="s">
        <v>65</v>
      </c>
      <c r="E213" s="54" t="s">
        <v>1122</v>
      </c>
      <c r="F213" s="54" t="s">
        <v>1123</v>
      </c>
      <c r="G213" s="54" t="s">
        <v>850</v>
      </c>
      <c r="H213" s="54" t="s">
        <v>1124</v>
      </c>
      <c r="I213" s="1">
        <v>44247.18</v>
      </c>
      <c r="J213" s="5">
        <v>18300</v>
      </c>
      <c r="K213" s="5">
        <v>22920</v>
      </c>
      <c r="L213" s="5">
        <f t="shared" si="7"/>
        <v>85467.18</v>
      </c>
      <c r="M213" s="2">
        <v>2</v>
      </c>
      <c r="N213" s="83">
        <v>54727.18</v>
      </c>
      <c r="O213" s="10">
        <f t="shared" si="8"/>
        <v>30739.999999999993</v>
      </c>
      <c r="P213" s="25">
        <v>43872</v>
      </c>
      <c r="Q213" s="25">
        <v>44968</v>
      </c>
      <c r="R213" s="34" t="s">
        <v>1185</v>
      </c>
      <c r="S213" s="6" t="s">
        <v>413</v>
      </c>
    </row>
    <row r="214" spans="1:19" s="23" customFormat="1" ht="70" customHeight="1" x14ac:dyDescent="0.3">
      <c r="A214" s="22" t="s">
        <v>14</v>
      </c>
      <c r="B214" s="3" t="s">
        <v>1125</v>
      </c>
      <c r="C214" s="7">
        <v>52096</v>
      </c>
      <c r="D214" s="88" t="s">
        <v>22</v>
      </c>
      <c r="E214" s="6" t="s">
        <v>1126</v>
      </c>
      <c r="F214" s="54" t="s">
        <v>1123</v>
      </c>
      <c r="G214" s="54" t="s">
        <v>850</v>
      </c>
      <c r="H214" s="6" t="s">
        <v>1127</v>
      </c>
      <c r="I214" s="89">
        <v>47846.8</v>
      </c>
      <c r="J214" s="5">
        <v>12000</v>
      </c>
      <c r="K214" s="89">
        <v>17250</v>
      </c>
      <c r="L214" s="5">
        <f t="shared" si="7"/>
        <v>77096.800000000003</v>
      </c>
      <c r="M214" s="9">
        <v>2</v>
      </c>
      <c r="N214" s="83">
        <v>48100</v>
      </c>
      <c r="O214" s="10">
        <f t="shared" si="8"/>
        <v>28996.800000000003</v>
      </c>
      <c r="P214" s="25">
        <v>43864</v>
      </c>
      <c r="Q214" s="25">
        <v>44960</v>
      </c>
      <c r="R214" s="34" t="s">
        <v>1186</v>
      </c>
      <c r="S214" s="6" t="s">
        <v>413</v>
      </c>
    </row>
    <row r="215" spans="1:19" s="23" customFormat="1" ht="70" customHeight="1" x14ac:dyDescent="0.3">
      <c r="A215" s="22" t="s">
        <v>14</v>
      </c>
      <c r="B215" s="3" t="s">
        <v>1128</v>
      </c>
      <c r="C215" s="7">
        <v>52098</v>
      </c>
      <c r="D215" s="88" t="s">
        <v>22</v>
      </c>
      <c r="E215" s="6" t="s">
        <v>1129</v>
      </c>
      <c r="F215" s="54" t="s">
        <v>1123</v>
      </c>
      <c r="G215" s="54" t="s">
        <v>850</v>
      </c>
      <c r="H215" s="6" t="s">
        <v>1130</v>
      </c>
      <c r="I215" s="89">
        <v>37691.42</v>
      </c>
      <c r="J215" s="5">
        <v>14400</v>
      </c>
      <c r="K215" s="89"/>
      <c r="L215" s="5">
        <f t="shared" si="7"/>
        <v>52091.42</v>
      </c>
      <c r="M215" s="9">
        <v>3</v>
      </c>
      <c r="N215" s="83">
        <v>52091.42</v>
      </c>
      <c r="O215" s="10">
        <f t="shared" si="8"/>
        <v>0</v>
      </c>
      <c r="P215" s="25">
        <v>43864</v>
      </c>
      <c r="Q215" s="25">
        <v>44960</v>
      </c>
      <c r="R215" s="34" t="s">
        <v>1187</v>
      </c>
      <c r="S215" s="6" t="s">
        <v>413</v>
      </c>
    </row>
    <row r="216" spans="1:19" s="23" customFormat="1" ht="70" customHeight="1" x14ac:dyDescent="0.3">
      <c r="A216" s="22" t="s">
        <v>14</v>
      </c>
      <c r="B216" s="3" t="s">
        <v>1131</v>
      </c>
      <c r="C216" s="7">
        <v>52118</v>
      </c>
      <c r="D216" s="88" t="s">
        <v>22</v>
      </c>
      <c r="E216" s="6" t="s">
        <v>1132</v>
      </c>
      <c r="F216" s="54" t="s">
        <v>1123</v>
      </c>
      <c r="G216" s="54" t="s">
        <v>850</v>
      </c>
      <c r="H216" s="6" t="s">
        <v>1133</v>
      </c>
      <c r="I216" s="89">
        <v>16400</v>
      </c>
      <c r="J216" s="5">
        <v>48600</v>
      </c>
      <c r="K216" s="89">
        <v>18042.080000000002</v>
      </c>
      <c r="L216" s="5">
        <f t="shared" si="7"/>
        <v>83042.080000000002</v>
      </c>
      <c r="M216" s="9">
        <v>1</v>
      </c>
      <c r="N216" s="83">
        <v>70242.080000000002</v>
      </c>
      <c r="O216" s="10">
        <f t="shared" si="8"/>
        <v>12800</v>
      </c>
      <c r="P216" s="25">
        <v>43864</v>
      </c>
      <c r="Q216" s="25">
        <v>44960</v>
      </c>
      <c r="R216" s="34" t="s">
        <v>1188</v>
      </c>
      <c r="S216" s="6" t="s">
        <v>413</v>
      </c>
    </row>
    <row r="217" spans="1:19" s="23" customFormat="1" ht="70" customHeight="1" x14ac:dyDescent="0.3">
      <c r="A217" s="22" t="s">
        <v>14</v>
      </c>
      <c r="B217" s="15" t="s">
        <v>1134</v>
      </c>
      <c r="C217" s="67">
        <v>51154</v>
      </c>
      <c r="D217" s="17" t="s">
        <v>61</v>
      </c>
      <c r="E217" s="17" t="s">
        <v>1135</v>
      </c>
      <c r="F217" s="57" t="s">
        <v>372</v>
      </c>
      <c r="G217" s="17" t="s">
        <v>716</v>
      </c>
      <c r="H217" s="91" t="s">
        <v>1136</v>
      </c>
      <c r="I217" s="90"/>
      <c r="J217" s="37">
        <v>49200</v>
      </c>
      <c r="K217" s="90"/>
      <c r="L217" s="90">
        <f t="shared" si="7"/>
        <v>49200</v>
      </c>
      <c r="M217" s="18">
        <v>1</v>
      </c>
      <c r="N217" s="83">
        <v>28700</v>
      </c>
      <c r="O217" s="10">
        <f t="shared" si="8"/>
        <v>20500</v>
      </c>
      <c r="P217" s="25">
        <v>43864</v>
      </c>
      <c r="Q217" s="25">
        <v>44230</v>
      </c>
      <c r="R217" s="34" t="s">
        <v>1189</v>
      </c>
      <c r="S217" s="6" t="s">
        <v>413</v>
      </c>
    </row>
    <row r="218" spans="1:19" s="23" customFormat="1" ht="70" customHeight="1" x14ac:dyDescent="0.3">
      <c r="A218" s="22" t="s">
        <v>14</v>
      </c>
      <c r="B218" s="3" t="s">
        <v>1137</v>
      </c>
      <c r="C218" s="53">
        <v>52217</v>
      </c>
      <c r="D218" s="54" t="s">
        <v>65</v>
      </c>
      <c r="E218" s="54" t="s">
        <v>1138</v>
      </c>
      <c r="F218" s="54" t="s">
        <v>1079</v>
      </c>
      <c r="G218" s="54" t="s">
        <v>576</v>
      </c>
      <c r="H218" s="54" t="s">
        <v>1139</v>
      </c>
      <c r="I218" s="1">
        <v>127191</v>
      </c>
      <c r="J218" s="5"/>
      <c r="K218" s="5"/>
      <c r="L218" s="5">
        <f t="shared" si="7"/>
        <v>127191</v>
      </c>
      <c r="M218" s="18"/>
      <c r="N218" s="83">
        <v>63595.5</v>
      </c>
      <c r="O218" s="10">
        <f t="shared" si="8"/>
        <v>63595.5</v>
      </c>
      <c r="P218" s="25">
        <v>43872</v>
      </c>
      <c r="Q218" s="25">
        <v>44266</v>
      </c>
      <c r="R218" s="34" t="s">
        <v>1190</v>
      </c>
      <c r="S218" s="6" t="s">
        <v>413</v>
      </c>
    </row>
    <row r="219" spans="1:19" s="23" customFormat="1" ht="70" customHeight="1" x14ac:dyDescent="0.3">
      <c r="A219" s="22" t="s">
        <v>14</v>
      </c>
      <c r="B219" s="3" t="s">
        <v>1140</v>
      </c>
      <c r="C219" s="7">
        <v>52238</v>
      </c>
      <c r="D219" s="92" t="s">
        <v>80</v>
      </c>
      <c r="E219" s="6" t="s">
        <v>1141</v>
      </c>
      <c r="F219" s="54" t="s">
        <v>1079</v>
      </c>
      <c r="G219" s="6" t="s">
        <v>576</v>
      </c>
      <c r="H219" s="54" t="s">
        <v>1139</v>
      </c>
      <c r="I219" s="89">
        <v>162196</v>
      </c>
      <c r="J219" s="5"/>
      <c r="K219" s="89"/>
      <c r="L219" s="5">
        <f t="shared" si="7"/>
        <v>162196</v>
      </c>
      <c r="M219" s="18"/>
      <c r="N219" s="83">
        <v>81098</v>
      </c>
      <c r="O219" s="10">
        <f t="shared" si="8"/>
        <v>81098</v>
      </c>
      <c r="P219" s="25">
        <v>43864</v>
      </c>
      <c r="Q219" s="25">
        <v>44258</v>
      </c>
      <c r="R219" s="34" t="s">
        <v>1191</v>
      </c>
      <c r="S219" s="6" t="s">
        <v>413</v>
      </c>
    </row>
    <row r="220" spans="1:19" s="23" customFormat="1" ht="70" customHeight="1" x14ac:dyDescent="0.3">
      <c r="A220" s="22" t="s">
        <v>14</v>
      </c>
      <c r="B220" s="3" t="s">
        <v>1142</v>
      </c>
      <c r="C220" s="7">
        <v>52181</v>
      </c>
      <c r="D220" s="92" t="s">
        <v>22</v>
      </c>
      <c r="E220" s="6" t="s">
        <v>945</v>
      </c>
      <c r="F220" s="54" t="s">
        <v>1079</v>
      </c>
      <c r="G220" s="6" t="s">
        <v>576</v>
      </c>
      <c r="H220" s="54" t="s">
        <v>1143</v>
      </c>
      <c r="I220" s="89">
        <v>197100.55</v>
      </c>
      <c r="J220" s="5"/>
      <c r="K220" s="89"/>
      <c r="L220" s="5">
        <f t="shared" si="7"/>
        <v>197100.55</v>
      </c>
      <c r="M220" s="18"/>
      <c r="N220" s="83">
        <v>98550.28</v>
      </c>
      <c r="O220" s="10">
        <f t="shared" si="8"/>
        <v>98550.26999999999</v>
      </c>
      <c r="P220" s="25">
        <v>43864</v>
      </c>
      <c r="Q220" s="25">
        <v>44350</v>
      </c>
      <c r="R220" s="34" t="s">
        <v>1192</v>
      </c>
      <c r="S220" s="6" t="s">
        <v>413</v>
      </c>
    </row>
    <row r="221" spans="1:19" s="23" customFormat="1" ht="70" customHeight="1" x14ac:dyDescent="0.3">
      <c r="A221" s="22" t="s">
        <v>14</v>
      </c>
      <c r="B221" s="3" t="s">
        <v>1144</v>
      </c>
      <c r="C221" s="7">
        <v>52176</v>
      </c>
      <c r="D221" s="92" t="s">
        <v>61</v>
      </c>
      <c r="E221" s="6" t="s">
        <v>62</v>
      </c>
      <c r="F221" s="54" t="s">
        <v>1079</v>
      </c>
      <c r="G221" s="6" t="s">
        <v>576</v>
      </c>
      <c r="H221" s="54" t="s">
        <v>1145</v>
      </c>
      <c r="I221" s="89">
        <v>127196</v>
      </c>
      <c r="J221" s="5"/>
      <c r="K221" s="89"/>
      <c r="L221" s="5">
        <f t="shared" si="7"/>
        <v>127196</v>
      </c>
      <c r="M221" s="18"/>
      <c r="N221" s="83">
        <v>63598</v>
      </c>
      <c r="O221" s="10">
        <f t="shared" si="8"/>
        <v>63598</v>
      </c>
      <c r="P221" s="25">
        <v>43903</v>
      </c>
      <c r="Q221" s="25">
        <v>44664</v>
      </c>
      <c r="R221" s="34" t="s">
        <v>1176</v>
      </c>
      <c r="S221" s="6" t="s">
        <v>413</v>
      </c>
    </row>
    <row r="222" spans="1:19" s="23" customFormat="1" ht="70" customHeight="1" x14ac:dyDescent="0.3">
      <c r="A222" s="22" t="s">
        <v>14</v>
      </c>
      <c r="B222" s="3" t="s">
        <v>1146</v>
      </c>
      <c r="C222" s="7">
        <v>52205</v>
      </c>
      <c r="D222" s="92" t="s">
        <v>422</v>
      </c>
      <c r="E222" s="6" t="s">
        <v>1147</v>
      </c>
      <c r="F222" s="54" t="s">
        <v>1079</v>
      </c>
      <c r="G222" s="6" t="s">
        <v>1148</v>
      </c>
      <c r="H222" s="54" t="s">
        <v>1149</v>
      </c>
      <c r="I222" s="89">
        <v>77196</v>
      </c>
      <c r="J222" s="5"/>
      <c r="K222" s="89"/>
      <c r="L222" s="5">
        <f t="shared" si="7"/>
        <v>77196</v>
      </c>
      <c r="M222" s="18"/>
      <c r="N222" s="83">
        <v>38598</v>
      </c>
      <c r="O222" s="10">
        <f t="shared" si="8"/>
        <v>38598</v>
      </c>
      <c r="P222" s="25">
        <v>43879</v>
      </c>
      <c r="Q222" s="25">
        <v>44548</v>
      </c>
      <c r="R222" s="34" t="s">
        <v>1177</v>
      </c>
      <c r="S222" s="6" t="s">
        <v>413</v>
      </c>
    </row>
    <row r="223" spans="1:19" s="23" customFormat="1" ht="70" customHeight="1" x14ac:dyDescent="0.3">
      <c r="A223" s="22" t="s">
        <v>14</v>
      </c>
      <c r="B223" s="3" t="s">
        <v>1150</v>
      </c>
      <c r="C223" s="7">
        <v>52195</v>
      </c>
      <c r="D223" s="92" t="s">
        <v>84</v>
      </c>
      <c r="E223" s="6" t="s">
        <v>736</v>
      </c>
      <c r="F223" s="54" t="s">
        <v>1079</v>
      </c>
      <c r="G223" s="6" t="s">
        <v>576</v>
      </c>
      <c r="H223" s="54" t="s">
        <v>1151</v>
      </c>
      <c r="I223" s="89">
        <v>197196</v>
      </c>
      <c r="J223" s="5"/>
      <c r="K223" s="89"/>
      <c r="L223" s="5">
        <f t="shared" si="7"/>
        <v>197196</v>
      </c>
      <c r="M223" s="18"/>
      <c r="N223" s="83">
        <v>98598</v>
      </c>
      <c r="O223" s="10">
        <f t="shared" si="8"/>
        <v>98598</v>
      </c>
      <c r="P223" s="25">
        <v>43872</v>
      </c>
      <c r="Q223" s="25">
        <v>44266</v>
      </c>
      <c r="R223" s="34" t="s">
        <v>1193</v>
      </c>
      <c r="S223" s="6" t="s">
        <v>413</v>
      </c>
    </row>
    <row r="224" spans="1:19" s="23" customFormat="1" ht="70" customHeight="1" x14ac:dyDescent="0.3">
      <c r="A224" s="22" t="s">
        <v>14</v>
      </c>
      <c r="B224" s="3" t="s">
        <v>1152</v>
      </c>
      <c r="C224" s="53">
        <v>52265</v>
      </c>
      <c r="D224" s="54" t="s">
        <v>22</v>
      </c>
      <c r="E224" s="54" t="s">
        <v>1153</v>
      </c>
      <c r="F224" s="54" t="s">
        <v>1154</v>
      </c>
      <c r="G224" s="54" t="s">
        <v>716</v>
      </c>
      <c r="H224" s="54" t="s">
        <v>1155</v>
      </c>
      <c r="I224" s="1">
        <v>6442</v>
      </c>
      <c r="J224" s="5">
        <v>41132</v>
      </c>
      <c r="K224" s="5"/>
      <c r="L224" s="5">
        <f t="shared" si="7"/>
        <v>47574</v>
      </c>
      <c r="M224" s="2">
        <v>1</v>
      </c>
      <c r="N224" s="83">
        <v>47574</v>
      </c>
      <c r="O224" s="10">
        <f t="shared" si="8"/>
        <v>0</v>
      </c>
      <c r="P224" s="25">
        <v>43864</v>
      </c>
      <c r="Q224" s="25">
        <v>44230</v>
      </c>
      <c r="R224" s="34" t="s">
        <v>1194</v>
      </c>
      <c r="S224" s="6" t="s">
        <v>413</v>
      </c>
    </row>
    <row r="225" spans="1:19" s="23" customFormat="1" ht="70" customHeight="1" x14ac:dyDescent="0.3">
      <c r="A225" s="22" t="s">
        <v>14</v>
      </c>
      <c r="B225" s="3" t="s">
        <v>1156</v>
      </c>
      <c r="C225" s="53">
        <v>52263</v>
      </c>
      <c r="D225" s="54" t="s">
        <v>22</v>
      </c>
      <c r="E225" s="54" t="s">
        <v>1157</v>
      </c>
      <c r="F225" s="54" t="s">
        <v>1154</v>
      </c>
      <c r="G225" s="54" t="s">
        <v>1066</v>
      </c>
      <c r="H225" s="54" t="s">
        <v>1158</v>
      </c>
      <c r="I225" s="1">
        <f>6000+8318</f>
        <v>14318</v>
      </c>
      <c r="J225" s="5">
        <v>35256</v>
      </c>
      <c r="K225" s="5"/>
      <c r="L225" s="5">
        <f t="shared" si="7"/>
        <v>49574</v>
      </c>
      <c r="M225" s="2">
        <v>1</v>
      </c>
      <c r="N225" s="83">
        <v>46574</v>
      </c>
      <c r="O225" s="10">
        <f t="shared" si="8"/>
        <v>3000</v>
      </c>
      <c r="P225" s="25">
        <v>43864</v>
      </c>
      <c r="Q225" s="25">
        <v>44230</v>
      </c>
      <c r="R225" s="34" t="s">
        <v>1195</v>
      </c>
      <c r="S225" s="6" t="s">
        <v>413</v>
      </c>
    </row>
    <row r="226" spans="1:19" s="23" customFormat="1" ht="70" customHeight="1" x14ac:dyDescent="0.3">
      <c r="A226" s="22" t="s">
        <v>14</v>
      </c>
      <c r="B226" s="3" t="s">
        <v>1159</v>
      </c>
      <c r="C226" s="53">
        <v>52266</v>
      </c>
      <c r="D226" s="54" t="s">
        <v>61</v>
      </c>
      <c r="E226" s="54" t="s">
        <v>1160</v>
      </c>
      <c r="F226" s="54" t="s">
        <v>1154</v>
      </c>
      <c r="G226" s="54" t="s">
        <v>500</v>
      </c>
      <c r="H226" s="54" t="s">
        <v>1161</v>
      </c>
      <c r="I226" s="1">
        <f>6400+2442</f>
        <v>8842</v>
      </c>
      <c r="J226" s="5">
        <v>41132</v>
      </c>
      <c r="K226" s="5"/>
      <c r="L226" s="5">
        <f t="shared" si="7"/>
        <v>49974</v>
      </c>
      <c r="M226" s="2">
        <v>1</v>
      </c>
      <c r="N226" s="83">
        <v>49974</v>
      </c>
      <c r="O226" s="10">
        <f t="shared" si="8"/>
        <v>0</v>
      </c>
      <c r="P226" s="25">
        <v>43864</v>
      </c>
      <c r="Q226" s="25">
        <v>44230</v>
      </c>
      <c r="R226" s="34" t="s">
        <v>1196</v>
      </c>
      <c r="S226" s="6" t="s">
        <v>413</v>
      </c>
    </row>
    <row r="227" spans="1:19" s="23" customFormat="1" ht="70" customHeight="1" x14ac:dyDescent="0.3">
      <c r="A227" s="22" t="s">
        <v>14</v>
      </c>
      <c r="B227" s="3" t="s">
        <v>1162</v>
      </c>
      <c r="C227" s="7">
        <v>52235</v>
      </c>
      <c r="D227" s="92" t="s">
        <v>19</v>
      </c>
      <c r="E227" s="6" t="s">
        <v>69</v>
      </c>
      <c r="F227" s="54" t="s">
        <v>1079</v>
      </c>
      <c r="G227" s="6" t="s">
        <v>576</v>
      </c>
      <c r="H227" s="54" t="s">
        <v>1163</v>
      </c>
      <c r="I227" s="89">
        <v>197174.24</v>
      </c>
      <c r="J227" s="5"/>
      <c r="K227" s="89"/>
      <c r="L227" s="5">
        <f t="shared" si="7"/>
        <v>197174.24</v>
      </c>
      <c r="M227" s="2"/>
      <c r="N227" s="83">
        <v>98587.12</v>
      </c>
      <c r="O227" s="10">
        <f t="shared" si="8"/>
        <v>98587.12</v>
      </c>
      <c r="P227" s="25">
        <v>43865</v>
      </c>
      <c r="Q227" s="25">
        <v>44259</v>
      </c>
      <c r="R227" s="34" t="s">
        <v>1197</v>
      </c>
      <c r="S227" s="6" t="s">
        <v>413</v>
      </c>
    </row>
    <row r="228" spans="1:19" s="23" customFormat="1" ht="70" customHeight="1" x14ac:dyDescent="0.3">
      <c r="A228" s="27" t="s">
        <v>31</v>
      </c>
      <c r="B228" s="28" t="s">
        <v>33</v>
      </c>
      <c r="C228" s="16">
        <v>51618</v>
      </c>
      <c r="D228" s="17" t="s">
        <v>32</v>
      </c>
      <c r="E228" s="17" t="s">
        <v>834</v>
      </c>
      <c r="F228" s="57" t="s">
        <v>29</v>
      </c>
      <c r="G228" s="17" t="s">
        <v>835</v>
      </c>
      <c r="H228" s="17" t="s">
        <v>836</v>
      </c>
      <c r="I228" s="72">
        <v>14250</v>
      </c>
      <c r="J228" s="5">
        <v>84000</v>
      </c>
      <c r="K228" s="72">
        <v>0</v>
      </c>
      <c r="L228" s="56">
        <f t="shared" si="7"/>
        <v>98250</v>
      </c>
      <c r="M228" s="18">
        <v>3</v>
      </c>
      <c r="N228" s="83">
        <v>98250</v>
      </c>
      <c r="O228" s="10">
        <f t="shared" si="8"/>
        <v>0</v>
      </c>
      <c r="P228" s="25">
        <v>43549</v>
      </c>
      <c r="Q228" s="25">
        <v>44372</v>
      </c>
      <c r="R228" s="34" t="s">
        <v>1030</v>
      </c>
      <c r="S228" s="6" t="s">
        <v>413</v>
      </c>
    </row>
    <row r="229" spans="1:19" s="23" customFormat="1" ht="70" customHeight="1" x14ac:dyDescent="0.3">
      <c r="A229" s="27" t="s">
        <v>31</v>
      </c>
      <c r="B229" s="28" t="s">
        <v>34</v>
      </c>
      <c r="C229" s="16">
        <v>51646</v>
      </c>
      <c r="D229" s="17" t="s">
        <v>32</v>
      </c>
      <c r="E229" s="17" t="s">
        <v>837</v>
      </c>
      <c r="F229" s="57" t="s">
        <v>416</v>
      </c>
      <c r="G229" s="17" t="s">
        <v>848</v>
      </c>
      <c r="H229" s="17" t="s">
        <v>838</v>
      </c>
      <c r="I229" s="72">
        <v>20000</v>
      </c>
      <c r="J229" s="5">
        <v>0</v>
      </c>
      <c r="K229" s="72">
        <v>79920</v>
      </c>
      <c r="L229" s="56">
        <f t="shared" si="7"/>
        <v>99920</v>
      </c>
      <c r="M229" s="18">
        <v>0</v>
      </c>
      <c r="N229" s="83">
        <v>99920</v>
      </c>
      <c r="O229" s="10">
        <f t="shared" si="8"/>
        <v>0</v>
      </c>
      <c r="P229" s="25">
        <v>43591</v>
      </c>
      <c r="Q229" s="25">
        <v>44779</v>
      </c>
      <c r="R229" s="34" t="s">
        <v>1031</v>
      </c>
      <c r="S229" s="6" t="s">
        <v>413</v>
      </c>
    </row>
    <row r="230" spans="1:19" s="23" customFormat="1" ht="70" customHeight="1" x14ac:dyDescent="0.3">
      <c r="A230" s="27" t="s">
        <v>31</v>
      </c>
      <c r="B230" s="28" t="s">
        <v>35</v>
      </c>
      <c r="C230" s="16">
        <v>51244</v>
      </c>
      <c r="D230" s="17" t="s">
        <v>1168</v>
      </c>
      <c r="E230" s="17" t="s">
        <v>819</v>
      </c>
      <c r="F230" s="57" t="s">
        <v>54</v>
      </c>
      <c r="G230" s="17" t="s">
        <v>820</v>
      </c>
      <c r="H230" s="17" t="s">
        <v>821</v>
      </c>
      <c r="I230" s="72">
        <v>13300</v>
      </c>
      <c r="J230" s="5">
        <v>0</v>
      </c>
      <c r="K230" s="5">
        <v>121700</v>
      </c>
      <c r="L230" s="56">
        <f t="shared" si="7"/>
        <v>135000</v>
      </c>
      <c r="M230" s="18">
        <v>0</v>
      </c>
      <c r="N230" s="83">
        <v>135000</v>
      </c>
      <c r="O230" s="10">
        <f t="shared" si="8"/>
        <v>0</v>
      </c>
      <c r="P230" s="25">
        <v>43552</v>
      </c>
      <c r="Q230" s="25">
        <v>44010</v>
      </c>
      <c r="R230" s="34" t="s">
        <v>1032</v>
      </c>
      <c r="S230" s="6" t="s">
        <v>413</v>
      </c>
    </row>
    <row r="231" spans="1:19" s="23" customFormat="1" ht="70" customHeight="1" x14ac:dyDescent="0.3">
      <c r="A231" s="27" t="s">
        <v>31</v>
      </c>
      <c r="B231" s="28" t="s">
        <v>36</v>
      </c>
      <c r="C231" s="16">
        <v>51283</v>
      </c>
      <c r="D231" s="17" t="s">
        <v>92</v>
      </c>
      <c r="E231" s="17" t="s">
        <v>822</v>
      </c>
      <c r="F231" s="57" t="s">
        <v>54</v>
      </c>
      <c r="G231" s="17" t="s">
        <v>823</v>
      </c>
      <c r="H231" s="17" t="s">
        <v>824</v>
      </c>
      <c r="I231" s="72">
        <v>0</v>
      </c>
      <c r="J231" s="5">
        <v>0</v>
      </c>
      <c r="K231" s="5">
        <v>60000</v>
      </c>
      <c r="L231" s="56">
        <f t="shared" si="7"/>
        <v>60000</v>
      </c>
      <c r="M231" s="18">
        <v>0</v>
      </c>
      <c r="N231" s="83">
        <v>60000</v>
      </c>
      <c r="O231" s="10">
        <f t="shared" si="8"/>
        <v>0</v>
      </c>
      <c r="P231" s="25">
        <v>43536</v>
      </c>
      <c r="Q231" s="25">
        <v>43994</v>
      </c>
      <c r="R231" s="34" t="s">
        <v>1033</v>
      </c>
      <c r="S231" s="6" t="s">
        <v>413</v>
      </c>
    </row>
    <row r="232" spans="1:19" s="23" customFormat="1" ht="70" customHeight="1" x14ac:dyDescent="0.3">
      <c r="A232" s="27" t="s">
        <v>31</v>
      </c>
      <c r="B232" s="28" t="s">
        <v>37</v>
      </c>
      <c r="C232" s="16">
        <v>51297</v>
      </c>
      <c r="D232" s="17" t="s">
        <v>32</v>
      </c>
      <c r="E232" s="17" t="s">
        <v>825</v>
      </c>
      <c r="F232" s="57" t="s">
        <v>54</v>
      </c>
      <c r="G232" s="17" t="s">
        <v>826</v>
      </c>
      <c r="H232" s="17" t="s">
        <v>827</v>
      </c>
      <c r="I232" s="72">
        <v>12319.58</v>
      </c>
      <c r="J232" s="5">
        <v>0</v>
      </c>
      <c r="K232" s="5">
        <v>102680.42</v>
      </c>
      <c r="L232" s="56">
        <f t="shared" si="7"/>
        <v>115000</v>
      </c>
      <c r="M232" s="18">
        <v>0</v>
      </c>
      <c r="N232" s="83">
        <v>115000</v>
      </c>
      <c r="O232" s="10">
        <f t="shared" si="8"/>
        <v>0</v>
      </c>
      <c r="P232" s="25">
        <v>43563</v>
      </c>
      <c r="Q232" s="25">
        <v>44020</v>
      </c>
      <c r="R232" s="34" t="s">
        <v>1034</v>
      </c>
      <c r="S232" s="6" t="s">
        <v>413</v>
      </c>
    </row>
    <row r="233" spans="1:19" s="23" customFormat="1" ht="70" customHeight="1" x14ac:dyDescent="0.3">
      <c r="A233" s="27" t="s">
        <v>31</v>
      </c>
      <c r="B233" s="28" t="s">
        <v>52</v>
      </c>
      <c r="C233" s="16">
        <v>51327</v>
      </c>
      <c r="D233" s="17" t="s">
        <v>93</v>
      </c>
      <c r="E233" s="17" t="s">
        <v>828</v>
      </c>
      <c r="F233" s="57" t="s">
        <v>54</v>
      </c>
      <c r="G233" s="17" t="s">
        <v>829</v>
      </c>
      <c r="H233" s="17" t="s">
        <v>830</v>
      </c>
      <c r="I233" s="72">
        <v>0</v>
      </c>
      <c r="J233" s="5">
        <v>0</v>
      </c>
      <c r="K233" s="5">
        <v>60000</v>
      </c>
      <c r="L233" s="56">
        <f t="shared" si="7"/>
        <v>60000</v>
      </c>
      <c r="M233" s="18">
        <v>0</v>
      </c>
      <c r="N233" s="83">
        <v>60000</v>
      </c>
      <c r="O233" s="10">
        <f t="shared" si="8"/>
        <v>0</v>
      </c>
      <c r="P233" s="25">
        <v>43563</v>
      </c>
      <c r="Q233" s="25">
        <v>44020</v>
      </c>
      <c r="R233" s="34" t="s">
        <v>1035</v>
      </c>
      <c r="S233" s="6" t="s">
        <v>413</v>
      </c>
    </row>
    <row r="234" spans="1:19" s="23" customFormat="1" ht="70" customHeight="1" x14ac:dyDescent="0.3">
      <c r="A234" s="27" t="s">
        <v>31</v>
      </c>
      <c r="B234" s="28" t="s">
        <v>56</v>
      </c>
      <c r="C234" s="16">
        <v>51176</v>
      </c>
      <c r="D234" s="17" t="s">
        <v>94</v>
      </c>
      <c r="E234" s="17" t="s">
        <v>831</v>
      </c>
      <c r="F234" s="57" t="s">
        <v>54</v>
      </c>
      <c r="G234" s="17" t="s">
        <v>832</v>
      </c>
      <c r="H234" s="17" t="s">
        <v>833</v>
      </c>
      <c r="I234" s="72">
        <v>0</v>
      </c>
      <c r="J234" s="5">
        <v>0</v>
      </c>
      <c r="K234" s="5">
        <v>60000</v>
      </c>
      <c r="L234" s="56">
        <f t="shared" si="7"/>
        <v>60000</v>
      </c>
      <c r="M234" s="18">
        <v>0</v>
      </c>
      <c r="N234" s="83">
        <v>60000</v>
      </c>
      <c r="O234" s="10">
        <f t="shared" si="8"/>
        <v>0</v>
      </c>
      <c r="P234" s="25">
        <v>43549</v>
      </c>
      <c r="Q234" s="25">
        <v>44007</v>
      </c>
      <c r="R234" s="34" t="s">
        <v>1036</v>
      </c>
      <c r="S234" s="6" t="s">
        <v>413</v>
      </c>
    </row>
    <row r="235" spans="1:19" s="23" customFormat="1" ht="70" customHeight="1" x14ac:dyDescent="0.3">
      <c r="A235" s="27" t="s">
        <v>31</v>
      </c>
      <c r="B235" s="28" t="s">
        <v>60</v>
      </c>
      <c r="C235" s="16">
        <v>49883</v>
      </c>
      <c r="D235" s="17" t="s">
        <v>92</v>
      </c>
      <c r="E235" s="17" t="s">
        <v>839</v>
      </c>
      <c r="F235" s="57" t="s">
        <v>817</v>
      </c>
      <c r="G235" s="17" t="s">
        <v>840</v>
      </c>
      <c r="H235" s="17" t="s">
        <v>841</v>
      </c>
      <c r="I235" s="72">
        <v>0</v>
      </c>
      <c r="J235" s="5">
        <v>24000</v>
      </c>
      <c r="K235" s="72">
        <v>0</v>
      </c>
      <c r="L235" s="56">
        <f t="shared" si="7"/>
        <v>24000</v>
      </c>
      <c r="M235" s="18">
        <v>1</v>
      </c>
      <c r="N235" s="83">
        <v>18000</v>
      </c>
      <c r="O235" s="10">
        <f t="shared" si="8"/>
        <v>6000</v>
      </c>
      <c r="P235" s="25">
        <v>43536</v>
      </c>
      <c r="Q235" s="25">
        <v>44359</v>
      </c>
      <c r="R235" s="34" t="s">
        <v>404</v>
      </c>
      <c r="S235" s="6" t="s">
        <v>413</v>
      </c>
    </row>
    <row r="236" spans="1:19" s="23" customFormat="1" ht="70" customHeight="1" x14ac:dyDescent="0.3">
      <c r="A236" s="27" t="s">
        <v>31</v>
      </c>
      <c r="B236" s="28" t="s">
        <v>64</v>
      </c>
      <c r="C236" s="16">
        <v>49293</v>
      </c>
      <c r="D236" s="17" t="s">
        <v>32</v>
      </c>
      <c r="E236" s="17" t="s">
        <v>842</v>
      </c>
      <c r="F236" s="57" t="s">
        <v>817</v>
      </c>
      <c r="G236" s="17" t="s">
        <v>843</v>
      </c>
      <c r="H236" s="17" t="s">
        <v>844</v>
      </c>
      <c r="I236" s="72">
        <v>0</v>
      </c>
      <c r="J236" s="5">
        <v>24000</v>
      </c>
      <c r="K236" s="72">
        <v>0</v>
      </c>
      <c r="L236" s="56">
        <f t="shared" si="7"/>
        <v>24000</v>
      </c>
      <c r="M236" s="18">
        <v>1</v>
      </c>
      <c r="N236" s="83">
        <v>18000</v>
      </c>
      <c r="O236" s="10">
        <f t="shared" si="8"/>
        <v>6000</v>
      </c>
      <c r="P236" s="25">
        <v>43549</v>
      </c>
      <c r="Q236" s="25">
        <v>44372</v>
      </c>
      <c r="R236" s="34" t="s">
        <v>1037</v>
      </c>
      <c r="S236" s="6" t="s">
        <v>413</v>
      </c>
    </row>
    <row r="237" spans="1:19" s="23" customFormat="1" ht="70" customHeight="1" x14ac:dyDescent="0.3">
      <c r="A237" s="27" t="s">
        <v>31</v>
      </c>
      <c r="B237" s="28" t="s">
        <v>68</v>
      </c>
      <c r="C237" s="16">
        <v>49326</v>
      </c>
      <c r="D237" s="17" t="s">
        <v>32</v>
      </c>
      <c r="E237" s="17" t="s">
        <v>845</v>
      </c>
      <c r="F237" s="57" t="s">
        <v>817</v>
      </c>
      <c r="G237" s="17" t="s">
        <v>846</v>
      </c>
      <c r="H237" s="17" t="s">
        <v>847</v>
      </c>
      <c r="I237" s="72">
        <v>0</v>
      </c>
      <c r="J237" s="5">
        <v>24000</v>
      </c>
      <c r="K237" s="72">
        <v>0</v>
      </c>
      <c r="L237" s="56">
        <f t="shared" si="7"/>
        <v>24000</v>
      </c>
      <c r="M237" s="18">
        <v>1</v>
      </c>
      <c r="N237" s="83">
        <v>18000</v>
      </c>
      <c r="O237" s="10">
        <f t="shared" si="8"/>
        <v>6000</v>
      </c>
      <c r="P237" s="25">
        <v>43549</v>
      </c>
      <c r="Q237" s="25">
        <v>44372</v>
      </c>
      <c r="R237" s="34" t="s">
        <v>1038</v>
      </c>
      <c r="S237" s="6" t="s">
        <v>413</v>
      </c>
    </row>
    <row r="238" spans="1:19" s="65" customFormat="1" ht="70" customHeight="1" x14ac:dyDescent="0.3">
      <c r="A238" s="61" t="s">
        <v>760</v>
      </c>
      <c r="B238" s="61" t="s">
        <v>71</v>
      </c>
      <c r="C238" s="97">
        <v>51980</v>
      </c>
      <c r="D238" s="17" t="s">
        <v>1168</v>
      </c>
      <c r="E238" s="62" t="s">
        <v>797</v>
      </c>
      <c r="F238" s="98" t="s">
        <v>809</v>
      </c>
      <c r="G238" s="62" t="s">
        <v>727</v>
      </c>
      <c r="H238" s="62" t="s">
        <v>798</v>
      </c>
      <c r="I238" s="99"/>
      <c r="J238" s="100">
        <v>700800</v>
      </c>
      <c r="K238" s="99"/>
      <c r="L238" s="56">
        <f t="shared" si="7"/>
        <v>700800</v>
      </c>
      <c r="M238" s="100">
        <v>146</v>
      </c>
      <c r="N238" s="86">
        <v>700800</v>
      </c>
      <c r="O238" s="10">
        <f t="shared" si="8"/>
        <v>0</v>
      </c>
      <c r="P238" s="63">
        <v>43707</v>
      </c>
      <c r="Q238" s="63">
        <v>44165</v>
      </c>
      <c r="R238" s="64" t="s">
        <v>1039</v>
      </c>
      <c r="S238" s="62" t="s">
        <v>413</v>
      </c>
    </row>
    <row r="239" spans="1:19" s="23" customFormat="1" ht="70" customHeight="1" x14ac:dyDescent="0.3">
      <c r="A239" s="27" t="s">
        <v>31</v>
      </c>
      <c r="B239" s="28" t="s">
        <v>75</v>
      </c>
      <c r="C239" s="16">
        <v>49421</v>
      </c>
      <c r="D239" s="17" t="s">
        <v>32</v>
      </c>
      <c r="E239" s="17" t="s">
        <v>305</v>
      </c>
      <c r="F239" s="57" t="s">
        <v>817</v>
      </c>
      <c r="G239" s="17" t="s">
        <v>716</v>
      </c>
      <c r="H239" s="17" t="s">
        <v>306</v>
      </c>
      <c r="I239" s="72">
        <v>0</v>
      </c>
      <c r="J239" s="5">
        <v>24000</v>
      </c>
      <c r="K239" s="72">
        <v>0</v>
      </c>
      <c r="L239" s="56">
        <f t="shared" si="7"/>
        <v>24000</v>
      </c>
      <c r="M239" s="18">
        <v>1</v>
      </c>
      <c r="N239" s="83">
        <v>18000</v>
      </c>
      <c r="O239" s="10">
        <f t="shared" si="8"/>
        <v>6000</v>
      </c>
      <c r="P239" s="25">
        <v>43549</v>
      </c>
      <c r="Q239" s="25">
        <v>44372</v>
      </c>
      <c r="R239" s="34" t="s">
        <v>624</v>
      </c>
      <c r="S239" s="6" t="s">
        <v>413</v>
      </c>
    </row>
    <row r="240" spans="1:19" s="23" customFormat="1" ht="70" customHeight="1" x14ac:dyDescent="0.3">
      <c r="A240" s="27" t="s">
        <v>31</v>
      </c>
      <c r="B240" s="28" t="s">
        <v>79</v>
      </c>
      <c r="C240" s="16">
        <v>49502</v>
      </c>
      <c r="D240" s="17" t="s">
        <v>32</v>
      </c>
      <c r="E240" s="17" t="s">
        <v>307</v>
      </c>
      <c r="F240" s="57" t="s">
        <v>817</v>
      </c>
      <c r="G240" s="17" t="s">
        <v>716</v>
      </c>
      <c r="H240" s="17" t="s">
        <v>308</v>
      </c>
      <c r="I240" s="72">
        <v>0</v>
      </c>
      <c r="J240" s="5">
        <v>24000</v>
      </c>
      <c r="K240" s="72">
        <v>0</v>
      </c>
      <c r="L240" s="56">
        <f t="shared" si="7"/>
        <v>24000</v>
      </c>
      <c r="M240" s="18">
        <v>1</v>
      </c>
      <c r="N240" s="83">
        <v>18000</v>
      </c>
      <c r="O240" s="10">
        <f t="shared" si="8"/>
        <v>6000</v>
      </c>
      <c r="P240" s="25">
        <v>43549</v>
      </c>
      <c r="Q240" s="25">
        <v>44372</v>
      </c>
      <c r="R240" s="34" t="s">
        <v>625</v>
      </c>
      <c r="S240" s="6" t="s">
        <v>413</v>
      </c>
    </row>
    <row r="241" spans="1:19" s="23" customFormat="1" ht="70" customHeight="1" x14ac:dyDescent="0.3">
      <c r="A241" s="27" t="s">
        <v>31</v>
      </c>
      <c r="B241" s="28" t="s">
        <v>83</v>
      </c>
      <c r="C241" s="16">
        <v>49518</v>
      </c>
      <c r="D241" s="17" t="s">
        <v>32</v>
      </c>
      <c r="E241" s="17" t="s">
        <v>309</v>
      </c>
      <c r="F241" s="57" t="s">
        <v>817</v>
      </c>
      <c r="G241" s="17" t="s">
        <v>716</v>
      </c>
      <c r="H241" s="17" t="s">
        <v>310</v>
      </c>
      <c r="I241" s="72">
        <v>0</v>
      </c>
      <c r="J241" s="5">
        <v>24000</v>
      </c>
      <c r="K241" s="72">
        <v>0</v>
      </c>
      <c r="L241" s="56">
        <f t="shared" si="7"/>
        <v>24000</v>
      </c>
      <c r="M241" s="18">
        <v>1</v>
      </c>
      <c r="N241" s="83">
        <v>18000</v>
      </c>
      <c r="O241" s="10">
        <f t="shared" si="8"/>
        <v>6000</v>
      </c>
      <c r="P241" s="25">
        <v>43549</v>
      </c>
      <c r="Q241" s="25">
        <v>44372</v>
      </c>
      <c r="R241" s="34" t="s">
        <v>626</v>
      </c>
      <c r="S241" s="6" t="s">
        <v>413</v>
      </c>
    </row>
    <row r="242" spans="1:19" s="23" customFormat="1" ht="70" customHeight="1" x14ac:dyDescent="0.3">
      <c r="A242" s="27" t="s">
        <v>31</v>
      </c>
      <c r="B242" s="28" t="s">
        <v>38</v>
      </c>
      <c r="C242" s="16">
        <v>49953</v>
      </c>
      <c r="D242" s="17" t="s">
        <v>1168</v>
      </c>
      <c r="E242" s="17" t="s">
        <v>311</v>
      </c>
      <c r="F242" s="57" t="s">
        <v>817</v>
      </c>
      <c r="G242" s="17" t="s">
        <v>716</v>
      </c>
      <c r="H242" s="17" t="s">
        <v>312</v>
      </c>
      <c r="I242" s="72">
        <v>0</v>
      </c>
      <c r="J242" s="5">
        <v>24000</v>
      </c>
      <c r="K242" s="72">
        <v>0</v>
      </c>
      <c r="L242" s="56">
        <f t="shared" si="7"/>
        <v>24000</v>
      </c>
      <c r="M242" s="18">
        <v>1</v>
      </c>
      <c r="N242" s="83">
        <v>18000</v>
      </c>
      <c r="O242" s="10">
        <f t="shared" si="8"/>
        <v>6000</v>
      </c>
      <c r="P242" s="25">
        <v>43552</v>
      </c>
      <c r="Q242" s="25">
        <v>44375</v>
      </c>
      <c r="R242" s="34" t="s">
        <v>627</v>
      </c>
      <c r="S242" s="6" t="s">
        <v>413</v>
      </c>
    </row>
    <row r="243" spans="1:19" s="23" customFormat="1" ht="70" customHeight="1" x14ac:dyDescent="0.3">
      <c r="A243" s="27" t="s">
        <v>31</v>
      </c>
      <c r="B243" s="28" t="s">
        <v>100</v>
      </c>
      <c r="C243" s="16">
        <v>50223</v>
      </c>
      <c r="D243" s="17" t="s">
        <v>32</v>
      </c>
      <c r="E243" s="17" t="s">
        <v>313</v>
      </c>
      <c r="F243" s="57" t="s">
        <v>817</v>
      </c>
      <c r="G243" s="17" t="s">
        <v>716</v>
      </c>
      <c r="H243" s="17" t="s">
        <v>314</v>
      </c>
      <c r="I243" s="72">
        <v>0</v>
      </c>
      <c r="J243" s="5">
        <v>24000</v>
      </c>
      <c r="K243" s="72">
        <v>0</v>
      </c>
      <c r="L243" s="56">
        <f t="shared" si="7"/>
        <v>24000</v>
      </c>
      <c r="M243" s="18">
        <v>1</v>
      </c>
      <c r="N243" s="83">
        <v>18000</v>
      </c>
      <c r="O243" s="10">
        <f t="shared" si="8"/>
        <v>6000</v>
      </c>
      <c r="P243" s="25">
        <v>43549</v>
      </c>
      <c r="Q243" s="25">
        <v>44372</v>
      </c>
      <c r="R243" s="34" t="s">
        <v>628</v>
      </c>
      <c r="S243" s="6" t="s">
        <v>413</v>
      </c>
    </row>
    <row r="244" spans="1:19" s="23" customFormat="1" ht="70" customHeight="1" x14ac:dyDescent="0.3">
      <c r="A244" s="27" t="s">
        <v>31</v>
      </c>
      <c r="B244" s="28" t="s">
        <v>103</v>
      </c>
      <c r="C244" s="16">
        <v>49204</v>
      </c>
      <c r="D244" s="17" t="s">
        <v>1168</v>
      </c>
      <c r="E244" s="17" t="s">
        <v>315</v>
      </c>
      <c r="F244" s="57" t="s">
        <v>817</v>
      </c>
      <c r="G244" s="17" t="s">
        <v>716</v>
      </c>
      <c r="H244" s="17" t="s">
        <v>316</v>
      </c>
      <c r="I244" s="72">
        <v>0</v>
      </c>
      <c r="J244" s="5">
        <v>24000</v>
      </c>
      <c r="K244" s="72">
        <v>0</v>
      </c>
      <c r="L244" s="56">
        <f t="shared" si="7"/>
        <v>24000</v>
      </c>
      <c r="M244" s="18">
        <v>1</v>
      </c>
      <c r="N244" s="83">
        <v>18000</v>
      </c>
      <c r="O244" s="10">
        <f t="shared" si="8"/>
        <v>6000</v>
      </c>
      <c r="P244" s="25">
        <v>43552</v>
      </c>
      <c r="Q244" s="25">
        <v>44375</v>
      </c>
      <c r="R244" s="34" t="s">
        <v>629</v>
      </c>
      <c r="S244" s="6" t="s">
        <v>413</v>
      </c>
    </row>
    <row r="245" spans="1:19" s="23" customFormat="1" ht="70" customHeight="1" x14ac:dyDescent="0.3">
      <c r="A245" s="27" t="s">
        <v>31</v>
      </c>
      <c r="B245" s="28" t="s">
        <v>106</v>
      </c>
      <c r="C245" s="16">
        <v>49412</v>
      </c>
      <c r="D245" s="17" t="s">
        <v>1168</v>
      </c>
      <c r="E245" s="17" t="s">
        <v>317</v>
      </c>
      <c r="F245" s="57" t="s">
        <v>817</v>
      </c>
      <c r="G245" s="17" t="s">
        <v>716</v>
      </c>
      <c r="H245" s="17" t="s">
        <v>318</v>
      </c>
      <c r="I245" s="72">
        <v>0</v>
      </c>
      <c r="J245" s="5">
        <v>24000</v>
      </c>
      <c r="K245" s="72">
        <v>0</v>
      </c>
      <c r="L245" s="56">
        <f t="shared" si="7"/>
        <v>24000</v>
      </c>
      <c r="M245" s="18">
        <v>1</v>
      </c>
      <c r="N245" s="83">
        <v>18000</v>
      </c>
      <c r="O245" s="10">
        <f t="shared" si="8"/>
        <v>6000</v>
      </c>
      <c r="P245" s="25">
        <v>43552</v>
      </c>
      <c r="Q245" s="25">
        <v>44375</v>
      </c>
      <c r="R245" s="34" t="s">
        <v>630</v>
      </c>
      <c r="S245" s="6" t="s">
        <v>413</v>
      </c>
    </row>
    <row r="246" spans="1:19" s="23" customFormat="1" ht="70" customHeight="1" x14ac:dyDescent="0.3">
      <c r="A246" s="27" t="s">
        <v>31</v>
      </c>
      <c r="B246" s="28" t="s">
        <v>109</v>
      </c>
      <c r="C246" s="16">
        <v>49403</v>
      </c>
      <c r="D246" s="17" t="s">
        <v>32</v>
      </c>
      <c r="E246" s="17" t="s">
        <v>319</v>
      </c>
      <c r="F246" s="57" t="s">
        <v>817</v>
      </c>
      <c r="G246" s="6" t="s">
        <v>715</v>
      </c>
      <c r="H246" s="17" t="s">
        <v>320</v>
      </c>
      <c r="I246" s="72">
        <v>0</v>
      </c>
      <c r="J246" s="5">
        <v>24000</v>
      </c>
      <c r="K246" s="72">
        <v>0</v>
      </c>
      <c r="L246" s="56">
        <f t="shared" si="7"/>
        <v>24000</v>
      </c>
      <c r="M246" s="18">
        <v>1</v>
      </c>
      <c r="N246" s="83">
        <v>18000</v>
      </c>
      <c r="O246" s="10">
        <f t="shared" si="8"/>
        <v>6000</v>
      </c>
      <c r="P246" s="25">
        <v>43549</v>
      </c>
      <c r="Q246" s="25">
        <v>44372</v>
      </c>
      <c r="R246" s="34" t="s">
        <v>631</v>
      </c>
      <c r="S246" s="6" t="s">
        <v>413</v>
      </c>
    </row>
    <row r="247" spans="1:19" s="23" customFormat="1" ht="70" customHeight="1" x14ac:dyDescent="0.3">
      <c r="A247" s="27" t="s">
        <v>31</v>
      </c>
      <c r="B247" s="28" t="s">
        <v>112</v>
      </c>
      <c r="C247" s="16">
        <v>49253</v>
      </c>
      <c r="D247" s="17" t="s">
        <v>32</v>
      </c>
      <c r="E247" s="17" t="s">
        <v>321</v>
      </c>
      <c r="F247" s="57" t="s">
        <v>817</v>
      </c>
      <c r="G247" s="17" t="s">
        <v>576</v>
      </c>
      <c r="H247" s="17" t="s">
        <v>322</v>
      </c>
      <c r="I247" s="72">
        <v>0</v>
      </c>
      <c r="J247" s="5">
        <v>24000</v>
      </c>
      <c r="K247" s="72">
        <v>0</v>
      </c>
      <c r="L247" s="56">
        <f t="shared" si="7"/>
        <v>24000</v>
      </c>
      <c r="M247" s="18">
        <v>1</v>
      </c>
      <c r="N247" s="83">
        <v>18000</v>
      </c>
      <c r="O247" s="10">
        <f t="shared" si="8"/>
        <v>6000</v>
      </c>
      <c r="P247" s="25">
        <v>43549</v>
      </c>
      <c r="Q247" s="25">
        <v>44372</v>
      </c>
      <c r="R247" s="34" t="s">
        <v>632</v>
      </c>
      <c r="S247" s="6" t="s">
        <v>413</v>
      </c>
    </row>
    <row r="248" spans="1:19" s="23" customFormat="1" ht="70" customHeight="1" x14ac:dyDescent="0.3">
      <c r="A248" s="28" t="s">
        <v>31</v>
      </c>
      <c r="B248" s="28" t="s">
        <v>95</v>
      </c>
      <c r="C248" s="16">
        <v>50709</v>
      </c>
      <c r="D248" s="17" t="s">
        <v>96</v>
      </c>
      <c r="E248" s="17" t="s">
        <v>97</v>
      </c>
      <c r="F248" s="57" t="s">
        <v>98</v>
      </c>
      <c r="G248" s="17" t="s">
        <v>713</v>
      </c>
      <c r="H248" s="17" t="s">
        <v>99</v>
      </c>
      <c r="I248" s="72">
        <v>50000</v>
      </c>
      <c r="J248" s="5">
        <v>0</v>
      </c>
      <c r="K248" s="72">
        <v>0</v>
      </c>
      <c r="L248" s="56">
        <f t="shared" si="7"/>
        <v>50000</v>
      </c>
      <c r="M248" s="18">
        <v>0</v>
      </c>
      <c r="N248" s="83">
        <v>50000</v>
      </c>
      <c r="O248" s="10">
        <f t="shared" si="8"/>
        <v>0</v>
      </c>
      <c r="P248" s="25">
        <v>43532</v>
      </c>
      <c r="Q248" s="25">
        <v>43807</v>
      </c>
      <c r="R248" s="34">
        <v>41118</v>
      </c>
      <c r="S248" s="6" t="s">
        <v>1040</v>
      </c>
    </row>
    <row r="249" spans="1:19" s="23" customFormat="1" ht="70" customHeight="1" x14ac:dyDescent="0.3">
      <c r="A249" s="27" t="s">
        <v>31</v>
      </c>
      <c r="B249" s="28" t="s">
        <v>117</v>
      </c>
      <c r="C249" s="16">
        <v>49084</v>
      </c>
      <c r="D249" s="17" t="s">
        <v>94</v>
      </c>
      <c r="E249" s="17" t="s">
        <v>323</v>
      </c>
      <c r="F249" s="57" t="s">
        <v>817</v>
      </c>
      <c r="G249" s="17" t="s">
        <v>77</v>
      </c>
      <c r="H249" s="17" t="s">
        <v>324</v>
      </c>
      <c r="I249" s="72">
        <v>0</v>
      </c>
      <c r="J249" s="5">
        <v>24000</v>
      </c>
      <c r="K249" s="72">
        <v>0</v>
      </c>
      <c r="L249" s="56">
        <f t="shared" si="7"/>
        <v>24000</v>
      </c>
      <c r="M249" s="18">
        <v>1</v>
      </c>
      <c r="N249" s="83">
        <v>18000</v>
      </c>
      <c r="O249" s="10">
        <f t="shared" si="8"/>
        <v>6000</v>
      </c>
      <c r="P249" s="25">
        <v>43549</v>
      </c>
      <c r="Q249" s="25">
        <v>44372</v>
      </c>
      <c r="R249" s="34" t="s">
        <v>633</v>
      </c>
      <c r="S249" s="6" t="s">
        <v>413</v>
      </c>
    </row>
    <row r="250" spans="1:19" s="23" customFormat="1" ht="70" customHeight="1" x14ac:dyDescent="0.3">
      <c r="A250" s="27" t="s">
        <v>31</v>
      </c>
      <c r="B250" s="28" t="s">
        <v>120</v>
      </c>
      <c r="C250" s="16">
        <v>49081</v>
      </c>
      <c r="D250" s="17" t="s">
        <v>1168</v>
      </c>
      <c r="E250" s="17" t="s">
        <v>325</v>
      </c>
      <c r="F250" s="57" t="s">
        <v>817</v>
      </c>
      <c r="G250" s="17" t="s">
        <v>77</v>
      </c>
      <c r="H250" s="17" t="s">
        <v>326</v>
      </c>
      <c r="I250" s="72">
        <v>0</v>
      </c>
      <c r="J250" s="5">
        <v>24000</v>
      </c>
      <c r="K250" s="72">
        <v>0</v>
      </c>
      <c r="L250" s="56">
        <f t="shared" si="7"/>
        <v>24000</v>
      </c>
      <c r="M250" s="18">
        <v>1</v>
      </c>
      <c r="N250" s="83">
        <v>18000</v>
      </c>
      <c r="O250" s="10">
        <f t="shared" si="8"/>
        <v>6000</v>
      </c>
      <c r="P250" s="25">
        <v>43552</v>
      </c>
      <c r="Q250" s="25">
        <v>44375</v>
      </c>
      <c r="R250" s="34" t="s">
        <v>634</v>
      </c>
      <c r="S250" s="6" t="s">
        <v>413</v>
      </c>
    </row>
    <row r="251" spans="1:19" s="23" customFormat="1" ht="70" customHeight="1" x14ac:dyDescent="0.3">
      <c r="A251" s="27" t="s">
        <v>31</v>
      </c>
      <c r="B251" s="28" t="s">
        <v>123</v>
      </c>
      <c r="C251" s="16">
        <v>49413</v>
      </c>
      <c r="D251" s="17" t="s">
        <v>94</v>
      </c>
      <c r="E251" s="17" t="s">
        <v>327</v>
      </c>
      <c r="F251" s="57" t="s">
        <v>817</v>
      </c>
      <c r="G251" s="17" t="s">
        <v>77</v>
      </c>
      <c r="H251" s="17" t="s">
        <v>328</v>
      </c>
      <c r="I251" s="72">
        <v>0</v>
      </c>
      <c r="J251" s="5">
        <v>24000</v>
      </c>
      <c r="K251" s="72">
        <v>0</v>
      </c>
      <c r="L251" s="56">
        <f t="shared" si="7"/>
        <v>24000</v>
      </c>
      <c r="M251" s="18">
        <v>1</v>
      </c>
      <c r="N251" s="83">
        <v>18000</v>
      </c>
      <c r="O251" s="10">
        <f t="shared" si="8"/>
        <v>6000</v>
      </c>
      <c r="P251" s="25">
        <v>43549</v>
      </c>
      <c r="Q251" s="25">
        <v>44372</v>
      </c>
      <c r="R251" s="34" t="s">
        <v>635</v>
      </c>
      <c r="S251" s="6" t="s">
        <v>413</v>
      </c>
    </row>
    <row r="252" spans="1:19" s="23" customFormat="1" ht="70" customHeight="1" x14ac:dyDescent="0.3">
      <c r="A252" s="27" t="s">
        <v>31</v>
      </c>
      <c r="B252" s="28" t="s">
        <v>126</v>
      </c>
      <c r="C252" s="16">
        <v>49350</v>
      </c>
      <c r="D252" s="17" t="s">
        <v>32</v>
      </c>
      <c r="E252" s="17" t="s">
        <v>329</v>
      </c>
      <c r="F252" s="57" t="s">
        <v>817</v>
      </c>
      <c r="G252" s="17" t="s">
        <v>77</v>
      </c>
      <c r="H252" s="17" t="s">
        <v>330</v>
      </c>
      <c r="I252" s="72">
        <v>0</v>
      </c>
      <c r="J252" s="5">
        <v>24000</v>
      </c>
      <c r="K252" s="72">
        <v>0</v>
      </c>
      <c r="L252" s="56">
        <f t="shared" si="7"/>
        <v>24000</v>
      </c>
      <c r="M252" s="18">
        <v>1</v>
      </c>
      <c r="N252" s="83">
        <v>18000</v>
      </c>
      <c r="O252" s="10">
        <f t="shared" si="8"/>
        <v>6000</v>
      </c>
      <c r="P252" s="25">
        <v>43549</v>
      </c>
      <c r="Q252" s="25">
        <v>44372</v>
      </c>
      <c r="R252" s="34" t="s">
        <v>636</v>
      </c>
      <c r="S252" s="6" t="s">
        <v>413</v>
      </c>
    </row>
    <row r="253" spans="1:19" s="23" customFormat="1" ht="70" customHeight="1" x14ac:dyDescent="0.3">
      <c r="A253" s="27" t="s">
        <v>31</v>
      </c>
      <c r="B253" s="28" t="s">
        <v>129</v>
      </c>
      <c r="C253" s="16">
        <v>50094</v>
      </c>
      <c r="D253" s="17" t="s">
        <v>1168</v>
      </c>
      <c r="E253" s="17" t="s">
        <v>331</v>
      </c>
      <c r="F253" s="57" t="s">
        <v>817</v>
      </c>
      <c r="G253" s="17" t="s">
        <v>77</v>
      </c>
      <c r="H253" s="17" t="s">
        <v>332</v>
      </c>
      <c r="I253" s="72">
        <v>0</v>
      </c>
      <c r="J253" s="5">
        <v>24000</v>
      </c>
      <c r="K253" s="72">
        <v>0</v>
      </c>
      <c r="L253" s="56">
        <f t="shared" si="7"/>
        <v>24000</v>
      </c>
      <c r="M253" s="18">
        <v>1</v>
      </c>
      <c r="N253" s="83">
        <v>18000</v>
      </c>
      <c r="O253" s="10">
        <f t="shared" si="8"/>
        <v>6000</v>
      </c>
      <c r="P253" s="25">
        <v>43552</v>
      </c>
      <c r="Q253" s="25">
        <v>44375</v>
      </c>
      <c r="R253" s="34" t="s">
        <v>637</v>
      </c>
      <c r="S253" s="6" t="s">
        <v>413</v>
      </c>
    </row>
    <row r="254" spans="1:19" s="23" customFormat="1" ht="70" customHeight="1" x14ac:dyDescent="0.3">
      <c r="A254" s="27" t="s">
        <v>31</v>
      </c>
      <c r="B254" s="28" t="s">
        <v>132</v>
      </c>
      <c r="C254" s="16">
        <v>50119</v>
      </c>
      <c r="D254" s="17" t="s">
        <v>32</v>
      </c>
      <c r="E254" s="17" t="s">
        <v>333</v>
      </c>
      <c r="F254" s="57" t="s">
        <v>817</v>
      </c>
      <c r="G254" s="17" t="s">
        <v>717</v>
      </c>
      <c r="H254" s="17" t="s">
        <v>334</v>
      </c>
      <c r="I254" s="72">
        <v>0</v>
      </c>
      <c r="J254" s="5">
        <v>24000</v>
      </c>
      <c r="K254" s="72">
        <v>0</v>
      </c>
      <c r="L254" s="56">
        <f t="shared" si="7"/>
        <v>24000</v>
      </c>
      <c r="M254" s="18">
        <v>1</v>
      </c>
      <c r="N254" s="83">
        <v>18000</v>
      </c>
      <c r="O254" s="10">
        <f t="shared" si="8"/>
        <v>6000</v>
      </c>
      <c r="P254" s="25">
        <v>43549</v>
      </c>
      <c r="Q254" s="25">
        <v>44372</v>
      </c>
      <c r="R254" s="34" t="s">
        <v>638</v>
      </c>
      <c r="S254" s="6" t="s">
        <v>413</v>
      </c>
    </row>
    <row r="255" spans="1:19" s="23" customFormat="1" ht="70" customHeight="1" x14ac:dyDescent="0.3">
      <c r="A255" s="27" t="s">
        <v>31</v>
      </c>
      <c r="B255" s="28" t="s">
        <v>135</v>
      </c>
      <c r="C255" s="16">
        <v>49776</v>
      </c>
      <c r="D255" s="17" t="s">
        <v>32</v>
      </c>
      <c r="E255" s="17" t="s">
        <v>335</v>
      </c>
      <c r="F255" s="57" t="s">
        <v>817</v>
      </c>
      <c r="G255" s="17" t="s">
        <v>717</v>
      </c>
      <c r="H255" s="17" t="s">
        <v>336</v>
      </c>
      <c r="I255" s="72">
        <v>0</v>
      </c>
      <c r="J255" s="5">
        <v>24000</v>
      </c>
      <c r="K255" s="72">
        <v>0</v>
      </c>
      <c r="L255" s="56">
        <f t="shared" si="7"/>
        <v>24000</v>
      </c>
      <c r="M255" s="18">
        <v>1</v>
      </c>
      <c r="N255" s="83">
        <v>18000</v>
      </c>
      <c r="O255" s="10">
        <f t="shared" si="8"/>
        <v>6000</v>
      </c>
      <c r="P255" s="25">
        <v>43549</v>
      </c>
      <c r="Q255" s="25">
        <v>44372</v>
      </c>
      <c r="R255" s="34" t="s">
        <v>639</v>
      </c>
      <c r="S255" s="6" t="s">
        <v>413</v>
      </c>
    </row>
    <row r="256" spans="1:19" s="23" customFormat="1" ht="70" customHeight="1" x14ac:dyDescent="0.3">
      <c r="A256" s="27" t="s">
        <v>31</v>
      </c>
      <c r="B256" s="28" t="s">
        <v>139</v>
      </c>
      <c r="C256" s="16">
        <v>49265</v>
      </c>
      <c r="D256" s="17" t="s">
        <v>1168</v>
      </c>
      <c r="E256" s="17" t="s">
        <v>337</v>
      </c>
      <c r="F256" s="57" t="s">
        <v>817</v>
      </c>
      <c r="G256" s="17" t="s">
        <v>717</v>
      </c>
      <c r="H256" s="17" t="s">
        <v>338</v>
      </c>
      <c r="I256" s="72">
        <v>0</v>
      </c>
      <c r="J256" s="5">
        <v>24000</v>
      </c>
      <c r="K256" s="72">
        <v>0</v>
      </c>
      <c r="L256" s="56">
        <f t="shared" si="7"/>
        <v>24000</v>
      </c>
      <c r="M256" s="18">
        <v>1</v>
      </c>
      <c r="N256" s="83">
        <v>18000</v>
      </c>
      <c r="O256" s="10">
        <f t="shared" si="8"/>
        <v>6000</v>
      </c>
      <c r="P256" s="25">
        <v>43552</v>
      </c>
      <c r="Q256" s="25">
        <v>44375</v>
      </c>
      <c r="R256" s="34" t="s">
        <v>640</v>
      </c>
      <c r="S256" s="6" t="s">
        <v>413</v>
      </c>
    </row>
    <row r="257" spans="1:19" s="23" customFormat="1" ht="70" customHeight="1" x14ac:dyDescent="0.3">
      <c r="A257" s="27" t="s">
        <v>31</v>
      </c>
      <c r="B257" s="28" t="s">
        <v>142</v>
      </c>
      <c r="C257" s="16">
        <v>48987</v>
      </c>
      <c r="D257" s="17" t="s">
        <v>32</v>
      </c>
      <c r="E257" s="17" t="s">
        <v>339</v>
      </c>
      <c r="F257" s="57" t="s">
        <v>817</v>
      </c>
      <c r="G257" s="17" t="s">
        <v>717</v>
      </c>
      <c r="H257" s="17" t="s">
        <v>340</v>
      </c>
      <c r="I257" s="72">
        <v>0</v>
      </c>
      <c r="J257" s="5">
        <v>24000</v>
      </c>
      <c r="K257" s="72">
        <v>0</v>
      </c>
      <c r="L257" s="56">
        <f t="shared" si="7"/>
        <v>24000</v>
      </c>
      <c r="M257" s="18">
        <v>1</v>
      </c>
      <c r="N257" s="83">
        <v>18000</v>
      </c>
      <c r="O257" s="10">
        <f t="shared" si="8"/>
        <v>6000</v>
      </c>
      <c r="P257" s="25">
        <v>43549</v>
      </c>
      <c r="Q257" s="25">
        <v>44372</v>
      </c>
      <c r="R257" s="34" t="s">
        <v>641</v>
      </c>
      <c r="S257" s="6" t="s">
        <v>413</v>
      </c>
    </row>
    <row r="258" spans="1:19" s="23" customFormat="1" ht="70" customHeight="1" x14ac:dyDescent="0.3">
      <c r="A258" s="27" t="s">
        <v>31</v>
      </c>
      <c r="B258" s="28" t="s">
        <v>145</v>
      </c>
      <c r="C258" s="16">
        <v>50152</v>
      </c>
      <c r="D258" s="17" t="s">
        <v>1168</v>
      </c>
      <c r="E258" s="17" t="s">
        <v>341</v>
      </c>
      <c r="F258" s="57" t="s">
        <v>817</v>
      </c>
      <c r="G258" s="17" t="s">
        <v>711</v>
      </c>
      <c r="H258" s="17" t="s">
        <v>342</v>
      </c>
      <c r="I258" s="72">
        <v>0</v>
      </c>
      <c r="J258" s="5">
        <v>24000</v>
      </c>
      <c r="K258" s="72">
        <v>0</v>
      </c>
      <c r="L258" s="56">
        <f t="shared" si="7"/>
        <v>24000</v>
      </c>
      <c r="M258" s="18">
        <v>1</v>
      </c>
      <c r="N258" s="83">
        <v>18000</v>
      </c>
      <c r="O258" s="10">
        <f t="shared" si="8"/>
        <v>6000</v>
      </c>
      <c r="P258" s="25">
        <v>43552</v>
      </c>
      <c r="Q258" s="25">
        <v>44375</v>
      </c>
      <c r="R258" s="34" t="s">
        <v>642</v>
      </c>
      <c r="S258" s="6" t="s">
        <v>413</v>
      </c>
    </row>
    <row r="259" spans="1:19" s="23" customFormat="1" ht="70" customHeight="1" x14ac:dyDescent="0.3">
      <c r="A259" s="27" t="s">
        <v>31</v>
      </c>
      <c r="B259" s="28" t="s">
        <v>148</v>
      </c>
      <c r="C259" s="16">
        <v>50104</v>
      </c>
      <c r="D259" s="17" t="s">
        <v>94</v>
      </c>
      <c r="E259" s="17" t="s">
        <v>343</v>
      </c>
      <c r="F259" s="57" t="s">
        <v>817</v>
      </c>
      <c r="G259" s="17" t="s">
        <v>725</v>
      </c>
      <c r="H259" s="17" t="s">
        <v>344</v>
      </c>
      <c r="I259" s="72">
        <v>0</v>
      </c>
      <c r="J259" s="5">
        <v>24000</v>
      </c>
      <c r="K259" s="72">
        <v>0</v>
      </c>
      <c r="L259" s="56">
        <f t="shared" ref="L259:L315" si="9">SUM(I259:K259)</f>
        <v>24000</v>
      </c>
      <c r="M259" s="18">
        <v>1</v>
      </c>
      <c r="N259" s="83">
        <v>18000</v>
      </c>
      <c r="O259" s="10">
        <f t="shared" si="8"/>
        <v>6000</v>
      </c>
      <c r="P259" s="25">
        <v>43549</v>
      </c>
      <c r="Q259" s="25">
        <v>44372</v>
      </c>
      <c r="R259" s="34" t="s">
        <v>643</v>
      </c>
      <c r="S259" s="6" t="s">
        <v>413</v>
      </c>
    </row>
    <row r="260" spans="1:19" s="23" customFormat="1" ht="70" customHeight="1" x14ac:dyDescent="0.3">
      <c r="A260" s="27" t="s">
        <v>31</v>
      </c>
      <c r="B260" s="28" t="s">
        <v>151</v>
      </c>
      <c r="C260" s="16">
        <v>49906</v>
      </c>
      <c r="D260" s="17" t="s">
        <v>1168</v>
      </c>
      <c r="E260" s="17" t="s">
        <v>345</v>
      </c>
      <c r="F260" s="57" t="s">
        <v>817</v>
      </c>
      <c r="G260" s="17" t="s">
        <v>725</v>
      </c>
      <c r="H260" s="17" t="s">
        <v>346</v>
      </c>
      <c r="I260" s="72">
        <v>0</v>
      </c>
      <c r="J260" s="5">
        <v>24000</v>
      </c>
      <c r="K260" s="72">
        <v>0</v>
      </c>
      <c r="L260" s="56">
        <f t="shared" si="9"/>
        <v>24000</v>
      </c>
      <c r="M260" s="18">
        <v>1</v>
      </c>
      <c r="N260" s="83">
        <v>18000</v>
      </c>
      <c r="O260" s="10">
        <f t="shared" si="8"/>
        <v>6000</v>
      </c>
      <c r="P260" s="25">
        <v>43594</v>
      </c>
      <c r="Q260" s="25">
        <v>44417</v>
      </c>
      <c r="R260" s="34" t="s">
        <v>644</v>
      </c>
      <c r="S260" s="6" t="s">
        <v>413</v>
      </c>
    </row>
    <row r="261" spans="1:19" s="23" customFormat="1" ht="70" customHeight="1" x14ac:dyDescent="0.3">
      <c r="A261" s="27" t="s">
        <v>31</v>
      </c>
      <c r="B261" s="28" t="s">
        <v>154</v>
      </c>
      <c r="C261" s="16">
        <v>49790</v>
      </c>
      <c r="D261" s="17" t="s">
        <v>1168</v>
      </c>
      <c r="E261" s="17" t="s">
        <v>347</v>
      </c>
      <c r="F261" s="57" t="s">
        <v>817</v>
      </c>
      <c r="G261" s="17" t="s">
        <v>711</v>
      </c>
      <c r="H261" s="17" t="s">
        <v>348</v>
      </c>
      <c r="I261" s="72">
        <v>0</v>
      </c>
      <c r="J261" s="5">
        <v>24000</v>
      </c>
      <c r="K261" s="72">
        <v>0</v>
      </c>
      <c r="L261" s="56">
        <f t="shared" si="9"/>
        <v>24000</v>
      </c>
      <c r="M261" s="18">
        <v>1</v>
      </c>
      <c r="N261" s="83">
        <v>18000</v>
      </c>
      <c r="O261" s="10">
        <f t="shared" si="8"/>
        <v>6000</v>
      </c>
      <c r="P261" s="25">
        <v>43552</v>
      </c>
      <c r="Q261" s="25">
        <v>44375</v>
      </c>
      <c r="R261" s="34" t="s">
        <v>645</v>
      </c>
      <c r="S261" s="6" t="s">
        <v>413</v>
      </c>
    </row>
    <row r="262" spans="1:19" s="23" customFormat="1" ht="70" customHeight="1" x14ac:dyDescent="0.3">
      <c r="A262" s="27" t="s">
        <v>31</v>
      </c>
      <c r="B262" s="28" t="s">
        <v>157</v>
      </c>
      <c r="C262" s="16">
        <v>48864</v>
      </c>
      <c r="D262" s="17" t="s">
        <v>1168</v>
      </c>
      <c r="E262" s="17" t="s">
        <v>349</v>
      </c>
      <c r="F262" s="57" t="s">
        <v>817</v>
      </c>
      <c r="G262" s="17" t="s">
        <v>711</v>
      </c>
      <c r="H262" s="17" t="s">
        <v>350</v>
      </c>
      <c r="I262" s="72">
        <v>0</v>
      </c>
      <c r="J262" s="5">
        <v>24000</v>
      </c>
      <c r="K262" s="72">
        <v>0</v>
      </c>
      <c r="L262" s="56">
        <f t="shared" si="9"/>
        <v>24000</v>
      </c>
      <c r="M262" s="18">
        <v>1</v>
      </c>
      <c r="N262" s="83">
        <v>18000</v>
      </c>
      <c r="O262" s="10">
        <f t="shared" si="8"/>
        <v>6000</v>
      </c>
      <c r="P262" s="25">
        <v>43552</v>
      </c>
      <c r="Q262" s="25">
        <v>44375</v>
      </c>
      <c r="R262" s="34" t="s">
        <v>646</v>
      </c>
      <c r="S262" s="6" t="s">
        <v>413</v>
      </c>
    </row>
    <row r="263" spans="1:19" s="23" customFormat="1" ht="70" customHeight="1" x14ac:dyDescent="0.3">
      <c r="A263" s="27" t="s">
        <v>31</v>
      </c>
      <c r="B263" s="28" t="s">
        <v>158</v>
      </c>
      <c r="C263" s="16">
        <v>50132</v>
      </c>
      <c r="D263" s="17" t="s">
        <v>1168</v>
      </c>
      <c r="E263" s="17" t="s">
        <v>351</v>
      </c>
      <c r="F263" s="57" t="s">
        <v>817</v>
      </c>
      <c r="G263" s="6" t="s">
        <v>718</v>
      </c>
      <c r="H263" s="17" t="s">
        <v>352</v>
      </c>
      <c r="I263" s="72">
        <v>0</v>
      </c>
      <c r="J263" s="5">
        <v>24000</v>
      </c>
      <c r="K263" s="72">
        <v>0</v>
      </c>
      <c r="L263" s="56">
        <f t="shared" si="9"/>
        <v>24000</v>
      </c>
      <c r="M263" s="18">
        <v>1</v>
      </c>
      <c r="N263" s="83">
        <v>18000</v>
      </c>
      <c r="O263" s="10">
        <f t="shared" si="8"/>
        <v>6000</v>
      </c>
      <c r="P263" s="25">
        <v>43552</v>
      </c>
      <c r="Q263" s="25">
        <v>44375</v>
      </c>
      <c r="R263" s="34" t="s">
        <v>647</v>
      </c>
      <c r="S263" s="6" t="s">
        <v>413</v>
      </c>
    </row>
    <row r="264" spans="1:19" s="23" customFormat="1" ht="70" customHeight="1" x14ac:dyDescent="0.3">
      <c r="A264" s="27" t="s">
        <v>31</v>
      </c>
      <c r="B264" s="28" t="s">
        <v>161</v>
      </c>
      <c r="C264" s="16">
        <v>49919</v>
      </c>
      <c r="D264" s="17" t="s">
        <v>1168</v>
      </c>
      <c r="E264" s="17" t="s">
        <v>353</v>
      </c>
      <c r="F264" s="57" t="s">
        <v>817</v>
      </c>
      <c r="G264" s="6" t="s">
        <v>718</v>
      </c>
      <c r="H264" s="17" t="s">
        <v>354</v>
      </c>
      <c r="I264" s="72">
        <v>0</v>
      </c>
      <c r="J264" s="5">
        <v>24000</v>
      </c>
      <c r="K264" s="72">
        <v>0</v>
      </c>
      <c r="L264" s="56">
        <f t="shared" si="9"/>
        <v>24000</v>
      </c>
      <c r="M264" s="18">
        <v>1</v>
      </c>
      <c r="N264" s="83">
        <v>18000</v>
      </c>
      <c r="O264" s="10">
        <f t="shared" si="8"/>
        <v>6000</v>
      </c>
      <c r="P264" s="25">
        <v>43552</v>
      </c>
      <c r="Q264" s="25">
        <v>44375</v>
      </c>
      <c r="R264" s="34" t="s">
        <v>648</v>
      </c>
      <c r="S264" s="6" t="s">
        <v>413</v>
      </c>
    </row>
    <row r="265" spans="1:19" s="23" customFormat="1" ht="70" customHeight="1" x14ac:dyDescent="0.3">
      <c r="A265" s="27" t="s">
        <v>31</v>
      </c>
      <c r="B265" s="28" t="s">
        <v>164</v>
      </c>
      <c r="C265" s="16">
        <v>49515</v>
      </c>
      <c r="D265" s="17" t="s">
        <v>1168</v>
      </c>
      <c r="E265" s="17" t="s">
        <v>355</v>
      </c>
      <c r="F265" s="57" t="s">
        <v>817</v>
      </c>
      <c r="G265" s="6" t="s">
        <v>718</v>
      </c>
      <c r="H265" s="17" t="s">
        <v>356</v>
      </c>
      <c r="I265" s="72">
        <v>0</v>
      </c>
      <c r="J265" s="5">
        <v>24000</v>
      </c>
      <c r="K265" s="72">
        <v>0</v>
      </c>
      <c r="L265" s="56">
        <f t="shared" si="9"/>
        <v>24000</v>
      </c>
      <c r="M265" s="18">
        <v>1</v>
      </c>
      <c r="N265" s="83">
        <v>18000</v>
      </c>
      <c r="O265" s="10">
        <f t="shared" si="8"/>
        <v>6000</v>
      </c>
      <c r="P265" s="25">
        <v>43556</v>
      </c>
      <c r="Q265" s="25">
        <v>44378</v>
      </c>
      <c r="R265" s="34" t="s">
        <v>649</v>
      </c>
      <c r="S265" s="6" t="s">
        <v>413</v>
      </c>
    </row>
    <row r="266" spans="1:19" s="23" customFormat="1" ht="70" customHeight="1" x14ac:dyDescent="0.3">
      <c r="A266" s="27" t="s">
        <v>31</v>
      </c>
      <c r="B266" s="28" t="s">
        <v>167</v>
      </c>
      <c r="C266" s="16">
        <v>49394</v>
      </c>
      <c r="D266" s="17" t="s">
        <v>1168</v>
      </c>
      <c r="E266" s="17" t="s">
        <v>357</v>
      </c>
      <c r="F266" s="57" t="s">
        <v>817</v>
      </c>
      <c r="G266" s="6" t="s">
        <v>718</v>
      </c>
      <c r="H266" s="17" t="s">
        <v>358</v>
      </c>
      <c r="I266" s="72">
        <v>0</v>
      </c>
      <c r="J266" s="5">
        <v>24000</v>
      </c>
      <c r="K266" s="72">
        <v>0</v>
      </c>
      <c r="L266" s="56">
        <f t="shared" si="9"/>
        <v>24000</v>
      </c>
      <c r="M266" s="18">
        <v>1</v>
      </c>
      <c r="N266" s="83">
        <v>18000</v>
      </c>
      <c r="O266" s="10">
        <f t="shared" si="8"/>
        <v>6000</v>
      </c>
      <c r="P266" s="25">
        <v>43552</v>
      </c>
      <c r="Q266" s="25">
        <v>44375</v>
      </c>
      <c r="R266" s="34" t="s">
        <v>588</v>
      </c>
      <c r="S266" s="6" t="s">
        <v>413</v>
      </c>
    </row>
    <row r="267" spans="1:19" s="23" customFormat="1" ht="70" customHeight="1" x14ac:dyDescent="0.3">
      <c r="A267" s="27" t="s">
        <v>31</v>
      </c>
      <c r="B267" s="28" t="s">
        <v>359</v>
      </c>
      <c r="C267" s="16">
        <v>50226</v>
      </c>
      <c r="D267" s="17" t="s">
        <v>92</v>
      </c>
      <c r="E267" s="17" t="s">
        <v>360</v>
      </c>
      <c r="F267" s="57" t="s">
        <v>817</v>
      </c>
      <c r="G267" s="6" t="s">
        <v>715</v>
      </c>
      <c r="H267" s="17" t="s">
        <v>361</v>
      </c>
      <c r="I267" s="72">
        <v>0</v>
      </c>
      <c r="J267" s="5">
        <v>24000</v>
      </c>
      <c r="K267" s="72">
        <v>0</v>
      </c>
      <c r="L267" s="56">
        <f t="shared" si="9"/>
        <v>24000</v>
      </c>
      <c r="M267" s="18">
        <v>1</v>
      </c>
      <c r="N267" s="83">
        <v>18000</v>
      </c>
      <c r="O267" s="10">
        <f t="shared" si="8"/>
        <v>6000</v>
      </c>
      <c r="P267" s="25">
        <v>43536</v>
      </c>
      <c r="Q267" s="25">
        <v>44359</v>
      </c>
      <c r="R267" s="34" t="s">
        <v>403</v>
      </c>
      <c r="S267" s="6" t="s">
        <v>413</v>
      </c>
    </row>
    <row r="268" spans="1:19" s="23" customFormat="1" ht="70" customHeight="1" x14ac:dyDescent="0.3">
      <c r="A268" s="27" t="s">
        <v>31</v>
      </c>
      <c r="B268" s="28" t="s">
        <v>362</v>
      </c>
      <c r="C268" s="16">
        <v>50155</v>
      </c>
      <c r="D268" s="17" t="s">
        <v>92</v>
      </c>
      <c r="E268" s="17" t="s">
        <v>363</v>
      </c>
      <c r="F268" s="57" t="s">
        <v>817</v>
      </c>
      <c r="G268" s="6" t="s">
        <v>715</v>
      </c>
      <c r="H268" s="17" t="s">
        <v>364</v>
      </c>
      <c r="I268" s="72">
        <v>0</v>
      </c>
      <c r="J268" s="5">
        <v>24000</v>
      </c>
      <c r="K268" s="72">
        <v>0</v>
      </c>
      <c r="L268" s="56">
        <f t="shared" si="9"/>
        <v>24000</v>
      </c>
      <c r="M268" s="18">
        <v>1</v>
      </c>
      <c r="N268" s="83">
        <v>18000</v>
      </c>
      <c r="O268" s="10">
        <f t="shared" si="8"/>
        <v>6000</v>
      </c>
      <c r="P268" s="25">
        <v>43537</v>
      </c>
      <c r="Q268" s="25">
        <v>44360</v>
      </c>
      <c r="R268" s="34" t="s">
        <v>390</v>
      </c>
      <c r="S268" s="6" t="s">
        <v>413</v>
      </c>
    </row>
    <row r="269" spans="1:19" s="23" customFormat="1" ht="70" customHeight="1" x14ac:dyDescent="0.3">
      <c r="A269" s="27" t="s">
        <v>31</v>
      </c>
      <c r="B269" s="28" t="s">
        <v>170</v>
      </c>
      <c r="C269" s="16">
        <v>50076</v>
      </c>
      <c r="D269" s="17" t="s">
        <v>93</v>
      </c>
      <c r="E269" s="17" t="s">
        <v>365</v>
      </c>
      <c r="F269" s="57" t="s">
        <v>817</v>
      </c>
      <c r="G269" s="6" t="s">
        <v>715</v>
      </c>
      <c r="H269" s="17" t="s">
        <v>366</v>
      </c>
      <c r="I269" s="72">
        <v>0</v>
      </c>
      <c r="J269" s="5">
        <v>24000</v>
      </c>
      <c r="K269" s="72">
        <v>0</v>
      </c>
      <c r="L269" s="56">
        <f t="shared" si="9"/>
        <v>24000</v>
      </c>
      <c r="M269" s="18">
        <v>1</v>
      </c>
      <c r="N269" s="83">
        <v>18000</v>
      </c>
      <c r="O269" s="10">
        <f t="shared" si="8"/>
        <v>6000</v>
      </c>
      <c r="P269" s="25">
        <v>43563</v>
      </c>
      <c r="Q269" s="25">
        <v>44385</v>
      </c>
      <c r="R269" s="34" t="s">
        <v>650</v>
      </c>
      <c r="S269" s="6" t="s">
        <v>413</v>
      </c>
    </row>
    <row r="270" spans="1:19" s="23" customFormat="1" ht="70" customHeight="1" x14ac:dyDescent="0.3">
      <c r="A270" s="27" t="s">
        <v>31</v>
      </c>
      <c r="B270" s="28" t="s">
        <v>174</v>
      </c>
      <c r="C270" s="101">
        <v>48660</v>
      </c>
      <c r="D270" s="95" t="s">
        <v>682</v>
      </c>
      <c r="E270" s="95" t="s">
        <v>683</v>
      </c>
      <c r="F270" s="57" t="s">
        <v>684</v>
      </c>
      <c r="G270" s="57" t="s">
        <v>77</v>
      </c>
      <c r="H270" s="95" t="s">
        <v>685</v>
      </c>
      <c r="I270" s="8">
        <v>2082518.77</v>
      </c>
      <c r="J270" s="8"/>
      <c r="K270" s="8">
        <v>1050667</v>
      </c>
      <c r="L270" s="56">
        <f t="shared" si="9"/>
        <v>3133185.77</v>
      </c>
      <c r="M270" s="18">
        <v>0</v>
      </c>
      <c r="N270" s="83">
        <v>783296.45</v>
      </c>
      <c r="O270" s="10">
        <f t="shared" si="8"/>
        <v>2349889.3200000003</v>
      </c>
      <c r="P270" s="25">
        <v>43627</v>
      </c>
      <c r="Q270" s="25">
        <v>45911</v>
      </c>
      <c r="R270" s="34" t="s">
        <v>1041</v>
      </c>
      <c r="S270" s="6" t="s">
        <v>413</v>
      </c>
    </row>
    <row r="271" spans="1:19" s="23" customFormat="1" ht="33.85" x14ac:dyDescent="0.3">
      <c r="A271" s="27" t="s">
        <v>31</v>
      </c>
      <c r="B271" s="38" t="s">
        <v>468</v>
      </c>
      <c r="C271" s="16">
        <v>51736</v>
      </c>
      <c r="D271" s="17" t="s">
        <v>32</v>
      </c>
      <c r="E271" s="17" t="s">
        <v>469</v>
      </c>
      <c r="F271" s="57" t="s">
        <v>818</v>
      </c>
      <c r="G271" s="6" t="s">
        <v>718</v>
      </c>
      <c r="H271" s="17" t="s">
        <v>470</v>
      </c>
      <c r="I271" s="72">
        <v>14690</v>
      </c>
      <c r="J271" s="37">
        <v>0</v>
      </c>
      <c r="K271" s="72">
        <v>0</v>
      </c>
      <c r="L271" s="56">
        <f t="shared" si="9"/>
        <v>14690</v>
      </c>
      <c r="M271" s="18">
        <v>0</v>
      </c>
      <c r="N271" s="83">
        <v>14690</v>
      </c>
      <c r="O271" s="10">
        <f t="shared" si="8"/>
        <v>0</v>
      </c>
      <c r="P271" s="25">
        <v>43591</v>
      </c>
      <c r="Q271" s="25">
        <v>44049</v>
      </c>
      <c r="R271" s="24">
        <v>41718</v>
      </c>
      <c r="S271" s="6" t="s">
        <v>413</v>
      </c>
    </row>
    <row r="272" spans="1:19" s="23" customFormat="1" ht="33.85" x14ac:dyDescent="0.3">
      <c r="A272" s="27" t="s">
        <v>31</v>
      </c>
      <c r="B272" s="38" t="s">
        <v>180</v>
      </c>
      <c r="C272" s="16">
        <v>51692</v>
      </c>
      <c r="D272" s="17" t="s">
        <v>1168</v>
      </c>
      <c r="E272" s="17" t="s">
        <v>471</v>
      </c>
      <c r="F272" s="57" t="s">
        <v>818</v>
      </c>
      <c r="G272" s="6" t="s">
        <v>722</v>
      </c>
      <c r="H272" s="17" t="s">
        <v>472</v>
      </c>
      <c r="I272" s="72">
        <v>14808</v>
      </c>
      <c r="J272" s="37">
        <v>0</v>
      </c>
      <c r="K272" s="72">
        <v>0</v>
      </c>
      <c r="L272" s="56">
        <f t="shared" si="9"/>
        <v>14808</v>
      </c>
      <c r="M272" s="18">
        <v>0</v>
      </c>
      <c r="N272" s="83">
        <v>14808</v>
      </c>
      <c r="O272" s="10">
        <f t="shared" si="8"/>
        <v>0</v>
      </c>
      <c r="P272" s="26">
        <v>43588</v>
      </c>
      <c r="Q272" s="26">
        <v>44046</v>
      </c>
      <c r="R272" s="26" t="s">
        <v>651</v>
      </c>
      <c r="S272" s="6" t="s">
        <v>413</v>
      </c>
    </row>
    <row r="273" spans="1:19 16376:16376" s="23" customFormat="1" ht="33.85" x14ac:dyDescent="0.3">
      <c r="A273" s="27" t="s">
        <v>31</v>
      </c>
      <c r="B273" s="38" t="s">
        <v>183</v>
      </c>
      <c r="C273" s="16">
        <v>51148</v>
      </c>
      <c r="D273" s="17" t="s">
        <v>1168</v>
      </c>
      <c r="E273" s="17" t="s">
        <v>480</v>
      </c>
      <c r="F273" s="57" t="s">
        <v>372</v>
      </c>
      <c r="G273" s="6" t="s">
        <v>718</v>
      </c>
      <c r="H273" s="17" t="s">
        <v>481</v>
      </c>
      <c r="I273" s="72">
        <v>0</v>
      </c>
      <c r="J273" s="37">
        <v>49200</v>
      </c>
      <c r="K273" s="72">
        <v>0</v>
      </c>
      <c r="L273" s="56">
        <f t="shared" si="9"/>
        <v>49200</v>
      </c>
      <c r="M273" s="18">
        <v>1</v>
      </c>
      <c r="N273" s="83">
        <v>49200</v>
      </c>
      <c r="O273" s="10">
        <f t="shared" si="8"/>
        <v>0</v>
      </c>
      <c r="P273" s="26">
        <v>43588</v>
      </c>
      <c r="Q273" s="26">
        <v>44046</v>
      </c>
      <c r="R273" s="26" t="s">
        <v>652</v>
      </c>
      <c r="S273" s="6" t="s">
        <v>413</v>
      </c>
    </row>
    <row r="274" spans="1:19 16376:16376" s="23" customFormat="1" ht="56.35" x14ac:dyDescent="0.3">
      <c r="A274" s="27" t="s">
        <v>31</v>
      </c>
      <c r="B274" s="28" t="s">
        <v>186</v>
      </c>
      <c r="C274" s="16">
        <v>51125</v>
      </c>
      <c r="D274" s="6" t="s">
        <v>964</v>
      </c>
      <c r="E274" s="17" t="s">
        <v>482</v>
      </c>
      <c r="F274" s="57" t="s">
        <v>54</v>
      </c>
      <c r="G274" s="17" t="s">
        <v>77</v>
      </c>
      <c r="H274" s="17" t="s">
        <v>483</v>
      </c>
      <c r="I274" s="72">
        <v>13900.59</v>
      </c>
      <c r="J274" s="5">
        <v>0</v>
      </c>
      <c r="K274" s="5">
        <v>121099.41</v>
      </c>
      <c r="L274" s="56">
        <f t="shared" si="9"/>
        <v>135000</v>
      </c>
      <c r="M274" s="18">
        <v>0</v>
      </c>
      <c r="N274" s="83">
        <v>135000</v>
      </c>
      <c r="O274" s="10">
        <f t="shared" si="8"/>
        <v>0</v>
      </c>
      <c r="P274" s="25">
        <v>43627</v>
      </c>
      <c r="Q274" s="25">
        <v>44085</v>
      </c>
      <c r="R274" s="24">
        <v>41934</v>
      </c>
      <c r="S274" s="6" t="s">
        <v>413</v>
      </c>
    </row>
    <row r="275" spans="1:19 16376:16376" s="23" customFormat="1" ht="33.85" x14ac:dyDescent="0.3">
      <c r="A275" s="27" t="s">
        <v>31</v>
      </c>
      <c r="B275" s="39" t="s">
        <v>488</v>
      </c>
      <c r="C275" s="16">
        <v>51744</v>
      </c>
      <c r="D275" s="17" t="s">
        <v>489</v>
      </c>
      <c r="E275" s="17" t="s">
        <v>490</v>
      </c>
      <c r="F275" s="57" t="s">
        <v>818</v>
      </c>
      <c r="G275" s="17" t="s">
        <v>712</v>
      </c>
      <c r="H275" s="17" t="s">
        <v>491</v>
      </c>
      <c r="I275" s="72">
        <v>9200</v>
      </c>
      <c r="J275" s="37">
        <v>0</v>
      </c>
      <c r="K275" s="72">
        <v>0</v>
      </c>
      <c r="L275" s="56">
        <f t="shared" si="9"/>
        <v>9200</v>
      </c>
      <c r="M275" s="18">
        <v>0</v>
      </c>
      <c r="N275" s="83">
        <v>9200</v>
      </c>
      <c r="O275" s="10">
        <f t="shared" si="8"/>
        <v>0</v>
      </c>
      <c r="P275" s="25">
        <v>43588</v>
      </c>
      <c r="Q275" s="25">
        <v>44046</v>
      </c>
      <c r="R275" s="52">
        <v>41644</v>
      </c>
      <c r="S275" s="6" t="s">
        <v>413</v>
      </c>
    </row>
    <row r="276" spans="1:19 16376:16376" s="23" customFormat="1" ht="33.85" x14ac:dyDescent="0.3">
      <c r="A276" s="27" t="s">
        <v>31</v>
      </c>
      <c r="B276" s="38" t="s">
        <v>193</v>
      </c>
      <c r="C276" s="16">
        <v>51626</v>
      </c>
      <c r="D276" s="17" t="s">
        <v>492</v>
      </c>
      <c r="E276" s="17" t="s">
        <v>493</v>
      </c>
      <c r="F276" s="57" t="s">
        <v>818</v>
      </c>
      <c r="G276" s="6" t="s">
        <v>715</v>
      </c>
      <c r="H276" s="17" t="s">
        <v>494</v>
      </c>
      <c r="I276" s="72">
        <v>25000</v>
      </c>
      <c r="J276" s="37">
        <v>0</v>
      </c>
      <c r="K276" s="72">
        <v>0</v>
      </c>
      <c r="L276" s="56">
        <f t="shared" si="9"/>
        <v>25000</v>
      </c>
      <c r="M276" s="18">
        <v>0</v>
      </c>
      <c r="N276" s="83">
        <v>25000</v>
      </c>
      <c r="O276" s="10">
        <f t="shared" si="8"/>
        <v>0</v>
      </c>
      <c r="P276" s="25">
        <v>43668</v>
      </c>
      <c r="Q276" s="25">
        <v>44126</v>
      </c>
      <c r="R276" s="24">
        <v>42179</v>
      </c>
      <c r="S276" s="6" t="s">
        <v>1040</v>
      </c>
    </row>
    <row r="277" spans="1:19 16376:16376" s="23" customFormat="1" ht="56.35" x14ac:dyDescent="0.3">
      <c r="A277" s="27" t="s">
        <v>31</v>
      </c>
      <c r="B277" s="38" t="s">
        <v>196</v>
      </c>
      <c r="C277" s="16">
        <v>51736</v>
      </c>
      <c r="D277" s="17" t="s">
        <v>495</v>
      </c>
      <c r="E277" s="17" t="s">
        <v>496</v>
      </c>
      <c r="F277" s="57" t="s">
        <v>818</v>
      </c>
      <c r="G277" s="6" t="s">
        <v>715</v>
      </c>
      <c r="H277" s="17" t="s">
        <v>497</v>
      </c>
      <c r="I277" s="72">
        <v>14898</v>
      </c>
      <c r="J277" s="37">
        <v>0</v>
      </c>
      <c r="K277" s="72">
        <v>0</v>
      </c>
      <c r="L277" s="56">
        <f t="shared" si="9"/>
        <v>14898</v>
      </c>
      <c r="M277" s="18">
        <v>0</v>
      </c>
      <c r="N277" s="83">
        <v>14898</v>
      </c>
      <c r="O277" s="10">
        <f t="shared" si="8"/>
        <v>0</v>
      </c>
      <c r="P277" s="25">
        <v>43606</v>
      </c>
      <c r="Q277" s="25">
        <v>44064</v>
      </c>
      <c r="R277" s="24">
        <v>41810</v>
      </c>
      <c r="S277" s="6" t="s">
        <v>1040</v>
      </c>
    </row>
    <row r="278" spans="1:19 16376:16376" s="23" customFormat="1" ht="33.85" x14ac:dyDescent="0.3">
      <c r="A278" s="27" t="s">
        <v>31</v>
      </c>
      <c r="B278" s="38" t="s">
        <v>199</v>
      </c>
      <c r="C278" s="16">
        <v>51718</v>
      </c>
      <c r="D278" s="17" t="s">
        <v>498</v>
      </c>
      <c r="E278" s="17" t="s">
        <v>499</v>
      </c>
      <c r="F278" s="57" t="s">
        <v>818</v>
      </c>
      <c r="G278" s="17" t="s">
        <v>500</v>
      </c>
      <c r="H278" s="17" t="s">
        <v>501</v>
      </c>
      <c r="I278" s="72">
        <v>14979.7</v>
      </c>
      <c r="J278" s="37">
        <v>0</v>
      </c>
      <c r="K278" s="72">
        <v>0</v>
      </c>
      <c r="L278" s="56">
        <f t="shared" si="9"/>
        <v>14979.7</v>
      </c>
      <c r="M278" s="18">
        <v>0</v>
      </c>
      <c r="N278" s="83">
        <v>14979.7</v>
      </c>
      <c r="O278" s="10">
        <f t="shared" si="8"/>
        <v>0</v>
      </c>
      <c r="P278" s="25">
        <v>43587</v>
      </c>
      <c r="Q278" s="25">
        <v>44045</v>
      </c>
      <c r="R278" s="52">
        <v>41647</v>
      </c>
      <c r="S278" s="6" t="s">
        <v>413</v>
      </c>
    </row>
    <row r="279" spans="1:19 16376:16376" s="23" customFormat="1" ht="45.1" x14ac:dyDescent="0.3">
      <c r="A279" s="27" t="s">
        <v>31</v>
      </c>
      <c r="B279" s="38" t="s">
        <v>42</v>
      </c>
      <c r="C279" s="16">
        <v>51701</v>
      </c>
      <c r="D279" s="17" t="s">
        <v>502</v>
      </c>
      <c r="E279" s="17" t="s">
        <v>503</v>
      </c>
      <c r="F279" s="57" t="s">
        <v>818</v>
      </c>
      <c r="G279" s="6" t="s">
        <v>718</v>
      </c>
      <c r="H279" s="17" t="s">
        <v>504</v>
      </c>
      <c r="I279" s="72">
        <v>20000</v>
      </c>
      <c r="J279" s="37">
        <v>0</v>
      </c>
      <c r="K279" s="72">
        <v>0</v>
      </c>
      <c r="L279" s="56">
        <f t="shared" si="9"/>
        <v>20000</v>
      </c>
      <c r="M279" s="18">
        <v>0</v>
      </c>
      <c r="N279" s="83">
        <v>20000</v>
      </c>
      <c r="O279" s="10">
        <f t="shared" si="8"/>
        <v>0</v>
      </c>
      <c r="P279" s="25">
        <v>43584</v>
      </c>
      <c r="Q279" s="25">
        <v>44041</v>
      </c>
      <c r="R279" s="52">
        <v>41660</v>
      </c>
      <c r="S279" s="6" t="s">
        <v>413</v>
      </c>
    </row>
    <row r="280" spans="1:19 16376:16376" s="23" customFormat="1" ht="33.85" x14ac:dyDescent="0.3">
      <c r="A280" s="27" t="s">
        <v>31</v>
      </c>
      <c r="B280" s="38" t="s">
        <v>505</v>
      </c>
      <c r="C280" s="16">
        <v>51707</v>
      </c>
      <c r="D280" s="17" t="s">
        <v>506</v>
      </c>
      <c r="E280" s="17" t="s">
        <v>507</v>
      </c>
      <c r="F280" s="57" t="s">
        <v>818</v>
      </c>
      <c r="G280" s="17" t="s">
        <v>717</v>
      </c>
      <c r="H280" s="17" t="s">
        <v>508</v>
      </c>
      <c r="I280" s="72">
        <v>13945</v>
      </c>
      <c r="J280" s="37">
        <v>0</v>
      </c>
      <c r="K280" s="72">
        <v>0</v>
      </c>
      <c r="L280" s="56">
        <f t="shared" si="9"/>
        <v>13945</v>
      </c>
      <c r="M280" s="18">
        <v>0</v>
      </c>
      <c r="N280" s="83">
        <v>13945</v>
      </c>
      <c r="O280" s="10">
        <f t="shared" si="8"/>
        <v>0</v>
      </c>
      <c r="P280" s="25">
        <v>43725</v>
      </c>
      <c r="Q280" s="25">
        <v>44182</v>
      </c>
      <c r="R280" s="24">
        <v>42551</v>
      </c>
      <c r="S280" s="6" t="s">
        <v>413</v>
      </c>
    </row>
    <row r="281" spans="1:19 16376:16376" s="23" customFormat="1" ht="33.85" x14ac:dyDescent="0.3">
      <c r="A281" s="27" t="s">
        <v>31</v>
      </c>
      <c r="B281" s="38" t="s">
        <v>205</v>
      </c>
      <c r="C281" s="16">
        <v>51697</v>
      </c>
      <c r="D281" s="17" t="s">
        <v>509</v>
      </c>
      <c r="E281" s="17" t="s">
        <v>510</v>
      </c>
      <c r="F281" s="57" t="s">
        <v>818</v>
      </c>
      <c r="G281" s="6" t="s">
        <v>715</v>
      </c>
      <c r="H281" s="17" t="s">
        <v>511</v>
      </c>
      <c r="I281" s="72">
        <v>10000</v>
      </c>
      <c r="J281" s="37">
        <v>0</v>
      </c>
      <c r="K281" s="72">
        <v>0</v>
      </c>
      <c r="L281" s="56">
        <f t="shared" si="9"/>
        <v>10000</v>
      </c>
      <c r="M281" s="18">
        <v>0</v>
      </c>
      <c r="N281" s="83">
        <v>10000</v>
      </c>
      <c r="O281" s="10">
        <f t="shared" si="8"/>
        <v>0</v>
      </c>
      <c r="P281" s="25">
        <v>43588</v>
      </c>
      <c r="Q281" s="25">
        <v>44046</v>
      </c>
      <c r="R281" s="52">
        <v>41643</v>
      </c>
      <c r="S281" s="6" t="s">
        <v>1040</v>
      </c>
    </row>
    <row r="282" spans="1:19 16376:16376" s="23" customFormat="1" ht="124" x14ac:dyDescent="0.3">
      <c r="A282" s="27" t="s">
        <v>31</v>
      </c>
      <c r="B282" s="38" t="s">
        <v>376</v>
      </c>
      <c r="C282" s="16">
        <v>51753</v>
      </c>
      <c r="D282" s="17" t="s">
        <v>32</v>
      </c>
      <c r="E282" s="17" t="s">
        <v>537</v>
      </c>
      <c r="F282" s="57" t="s">
        <v>514</v>
      </c>
      <c r="G282" s="17" t="s">
        <v>717</v>
      </c>
      <c r="H282" s="17" t="s">
        <v>538</v>
      </c>
      <c r="I282" s="72">
        <v>99868.44</v>
      </c>
      <c r="J282" s="37">
        <v>0</v>
      </c>
      <c r="K282" s="72">
        <v>0</v>
      </c>
      <c r="L282" s="56">
        <f t="shared" si="9"/>
        <v>99868.44</v>
      </c>
      <c r="M282" s="18">
        <v>0</v>
      </c>
      <c r="N282" s="83">
        <v>99868.44</v>
      </c>
      <c r="O282" s="10">
        <f t="shared" si="8"/>
        <v>0</v>
      </c>
      <c r="P282" s="26">
        <v>43613</v>
      </c>
      <c r="Q282" s="26">
        <v>44436</v>
      </c>
      <c r="R282" s="52">
        <v>41931</v>
      </c>
      <c r="S282" s="6" t="s">
        <v>413</v>
      </c>
    </row>
    <row r="283" spans="1:19 16376:16376" s="23" customFormat="1" ht="124" x14ac:dyDescent="0.3">
      <c r="A283" s="27" t="s">
        <v>31</v>
      </c>
      <c r="B283" s="38" t="s">
        <v>208</v>
      </c>
      <c r="C283" s="16">
        <v>51684</v>
      </c>
      <c r="D283" s="17" t="s">
        <v>32</v>
      </c>
      <c r="E283" s="17" t="s">
        <v>539</v>
      </c>
      <c r="F283" s="57" t="s">
        <v>514</v>
      </c>
      <c r="G283" s="6" t="s">
        <v>718</v>
      </c>
      <c r="H283" s="17" t="s">
        <v>540</v>
      </c>
      <c r="I283" s="72">
        <v>100000</v>
      </c>
      <c r="J283" s="37">
        <v>0</v>
      </c>
      <c r="K283" s="72">
        <v>0</v>
      </c>
      <c r="L283" s="56">
        <f t="shared" si="9"/>
        <v>100000</v>
      </c>
      <c r="M283" s="18">
        <v>0</v>
      </c>
      <c r="N283" s="83">
        <v>100000</v>
      </c>
      <c r="O283" s="10">
        <f t="shared" si="8"/>
        <v>0</v>
      </c>
      <c r="P283" s="26">
        <v>43613</v>
      </c>
      <c r="Q283" s="26">
        <v>44436</v>
      </c>
      <c r="R283" s="52">
        <v>41928</v>
      </c>
      <c r="S283" s="6" t="s">
        <v>413</v>
      </c>
    </row>
    <row r="284" spans="1:19 16376:16376" s="23" customFormat="1" ht="33.85" x14ac:dyDescent="0.3">
      <c r="A284" s="27" t="s">
        <v>31</v>
      </c>
      <c r="B284" s="38" t="s">
        <v>211</v>
      </c>
      <c r="C284" s="16">
        <v>51392</v>
      </c>
      <c r="D284" s="17" t="s">
        <v>1168</v>
      </c>
      <c r="E284" s="17" t="s">
        <v>561</v>
      </c>
      <c r="F284" s="57" t="s">
        <v>545</v>
      </c>
      <c r="G284" s="17" t="s">
        <v>720</v>
      </c>
      <c r="H284" s="17" t="s">
        <v>562</v>
      </c>
      <c r="I284" s="72">
        <v>0</v>
      </c>
      <c r="J284" s="37">
        <v>40800</v>
      </c>
      <c r="K284" s="72">
        <v>0</v>
      </c>
      <c r="L284" s="56">
        <f t="shared" si="9"/>
        <v>40800</v>
      </c>
      <c r="M284" s="18">
        <v>2</v>
      </c>
      <c r="N284" s="83">
        <v>36400</v>
      </c>
      <c r="O284" s="10">
        <f t="shared" ref="O284:O317" si="10">SUM(L284-N284)</f>
        <v>4400</v>
      </c>
      <c r="P284" s="25">
        <v>43608</v>
      </c>
      <c r="Q284" s="25">
        <v>44431</v>
      </c>
      <c r="R284" s="24">
        <v>41804</v>
      </c>
      <c r="S284" s="6" t="s">
        <v>413</v>
      </c>
    </row>
    <row r="285" spans="1:19 16376:16376" ht="70" customHeight="1" x14ac:dyDescent="0.3">
      <c r="A285" s="27" t="s">
        <v>760</v>
      </c>
      <c r="B285" s="27" t="s">
        <v>214</v>
      </c>
      <c r="C285" s="30">
        <v>51977</v>
      </c>
      <c r="D285" s="17" t="s">
        <v>1168</v>
      </c>
      <c r="E285" s="20" t="s">
        <v>761</v>
      </c>
      <c r="F285" s="20" t="s">
        <v>810</v>
      </c>
      <c r="G285" s="17" t="s">
        <v>576</v>
      </c>
      <c r="H285" s="20" t="s">
        <v>753</v>
      </c>
      <c r="I285" s="5"/>
      <c r="J285" s="5">
        <v>513600</v>
      </c>
      <c r="K285" s="5"/>
      <c r="L285" s="56">
        <f t="shared" si="9"/>
        <v>513600</v>
      </c>
      <c r="M285" s="93">
        <v>107</v>
      </c>
      <c r="N285" s="76">
        <v>513600</v>
      </c>
      <c r="O285" s="10">
        <f t="shared" si="10"/>
        <v>0</v>
      </c>
      <c r="P285" s="79">
        <v>43724</v>
      </c>
      <c r="Q285" s="79">
        <v>44181</v>
      </c>
      <c r="R285" s="80" t="s">
        <v>1042</v>
      </c>
      <c r="S285" s="6" t="s">
        <v>413</v>
      </c>
      <c r="XEV285" s="71">
        <f>SUM(A285:XEU285)</f>
        <v>1680789</v>
      </c>
    </row>
    <row r="286" spans="1:19 16376:16376" ht="70" customHeight="1" x14ac:dyDescent="0.3">
      <c r="A286" s="55" t="s">
        <v>760</v>
      </c>
      <c r="B286" s="55" t="s">
        <v>217</v>
      </c>
      <c r="C286" s="53">
        <v>51967</v>
      </c>
      <c r="D286" s="54" t="s">
        <v>768</v>
      </c>
      <c r="E286" s="54" t="s">
        <v>769</v>
      </c>
      <c r="F286" s="54" t="s">
        <v>809</v>
      </c>
      <c r="G286" s="6" t="s">
        <v>500</v>
      </c>
      <c r="H286" s="54" t="s">
        <v>770</v>
      </c>
      <c r="I286" s="5"/>
      <c r="J286" s="5">
        <v>62400</v>
      </c>
      <c r="K286" s="5"/>
      <c r="L286" s="56">
        <f t="shared" si="9"/>
        <v>62400</v>
      </c>
      <c r="M286" s="2">
        <v>13</v>
      </c>
      <c r="N286" s="76">
        <v>62400</v>
      </c>
      <c r="O286" s="10">
        <f t="shared" si="10"/>
        <v>0</v>
      </c>
      <c r="P286" s="79">
        <v>43718</v>
      </c>
      <c r="Q286" s="79">
        <v>44175</v>
      </c>
      <c r="R286" s="80" t="s">
        <v>1043</v>
      </c>
      <c r="S286" s="6" t="s">
        <v>413</v>
      </c>
    </row>
    <row r="287" spans="1:19 16376:16376" ht="70" customHeight="1" x14ac:dyDescent="0.3">
      <c r="A287" s="55" t="s">
        <v>760</v>
      </c>
      <c r="B287" s="55" t="s">
        <v>220</v>
      </c>
      <c r="C287" s="6">
        <v>51938</v>
      </c>
      <c r="D287" s="6" t="s">
        <v>93</v>
      </c>
      <c r="E287" s="6" t="s">
        <v>799</v>
      </c>
      <c r="F287" s="54" t="s">
        <v>809</v>
      </c>
      <c r="G287" s="6" t="s">
        <v>576</v>
      </c>
      <c r="H287" s="6" t="s">
        <v>800</v>
      </c>
      <c r="I287" s="6"/>
      <c r="J287" s="56">
        <v>38400</v>
      </c>
      <c r="K287" s="6"/>
      <c r="L287" s="56">
        <f t="shared" si="9"/>
        <v>38400</v>
      </c>
      <c r="M287" s="18">
        <v>8</v>
      </c>
      <c r="N287" s="76">
        <v>38400</v>
      </c>
      <c r="O287" s="10">
        <f t="shared" si="10"/>
        <v>0</v>
      </c>
      <c r="P287" s="79">
        <v>43698</v>
      </c>
      <c r="Q287" s="79">
        <v>44156</v>
      </c>
      <c r="R287" s="80" t="s">
        <v>1044</v>
      </c>
      <c r="S287" s="6" t="s">
        <v>413</v>
      </c>
    </row>
    <row r="288" spans="1:19 16376:16376" ht="70" customHeight="1" x14ac:dyDescent="0.3">
      <c r="A288" s="55" t="s">
        <v>760</v>
      </c>
      <c r="B288" s="55" t="s">
        <v>223</v>
      </c>
      <c r="C288" s="7">
        <v>51932</v>
      </c>
      <c r="D288" s="17" t="s">
        <v>94</v>
      </c>
      <c r="E288" s="6" t="s">
        <v>801</v>
      </c>
      <c r="F288" s="6" t="s">
        <v>809</v>
      </c>
      <c r="G288" s="6" t="s">
        <v>576</v>
      </c>
      <c r="H288" s="6" t="s">
        <v>802</v>
      </c>
      <c r="I288" s="6"/>
      <c r="J288" s="56">
        <v>49600</v>
      </c>
      <c r="K288" s="6"/>
      <c r="L288" s="56">
        <f t="shared" si="9"/>
        <v>49600</v>
      </c>
      <c r="M288" s="18">
        <v>10</v>
      </c>
      <c r="N288" s="76">
        <v>49600</v>
      </c>
      <c r="O288" s="10">
        <f t="shared" si="10"/>
        <v>0</v>
      </c>
      <c r="P288" s="79">
        <v>43691</v>
      </c>
      <c r="Q288" s="79">
        <v>44149</v>
      </c>
      <c r="R288" s="80" t="s">
        <v>1045</v>
      </c>
      <c r="S288" s="6" t="s">
        <v>413</v>
      </c>
    </row>
    <row r="289" spans="1:19" ht="70" customHeight="1" x14ac:dyDescent="0.3">
      <c r="A289" s="55" t="s">
        <v>760</v>
      </c>
      <c r="B289" s="55" t="s">
        <v>226</v>
      </c>
      <c r="C289" s="7">
        <v>51956</v>
      </c>
      <c r="D289" s="6" t="s">
        <v>811</v>
      </c>
      <c r="E289" s="6" t="s">
        <v>803</v>
      </c>
      <c r="F289" s="6" t="s">
        <v>809</v>
      </c>
      <c r="G289" s="6"/>
      <c r="H289" s="6" t="s">
        <v>804</v>
      </c>
      <c r="I289" s="6"/>
      <c r="J289" s="56">
        <v>81600</v>
      </c>
      <c r="K289" s="6"/>
      <c r="L289" s="56">
        <f t="shared" si="9"/>
        <v>81600</v>
      </c>
      <c r="M289" s="18">
        <v>17</v>
      </c>
      <c r="N289" s="76">
        <v>81600</v>
      </c>
      <c r="O289" s="10">
        <f t="shared" si="10"/>
        <v>0</v>
      </c>
      <c r="P289" s="79">
        <v>43718</v>
      </c>
      <c r="Q289" s="79">
        <v>44175</v>
      </c>
      <c r="R289" s="80" t="s">
        <v>1046</v>
      </c>
      <c r="S289" s="6" t="s">
        <v>413</v>
      </c>
    </row>
    <row r="290" spans="1:19" ht="70" customHeight="1" x14ac:dyDescent="0.3">
      <c r="A290" s="55" t="s">
        <v>760</v>
      </c>
      <c r="B290" s="55" t="s">
        <v>805</v>
      </c>
      <c r="C290" s="53">
        <v>51995</v>
      </c>
      <c r="D290" s="17" t="s">
        <v>32</v>
      </c>
      <c r="E290" s="53" t="s">
        <v>806</v>
      </c>
      <c r="F290" s="53" t="s">
        <v>810</v>
      </c>
      <c r="G290" s="53" t="s">
        <v>727</v>
      </c>
      <c r="H290" s="53" t="s">
        <v>807</v>
      </c>
      <c r="I290" s="53"/>
      <c r="J290" s="5">
        <v>211200</v>
      </c>
      <c r="K290" s="5"/>
      <c r="L290" s="56">
        <f t="shared" si="9"/>
        <v>211200</v>
      </c>
      <c r="M290" s="18">
        <v>44</v>
      </c>
      <c r="N290" s="76">
        <v>211200</v>
      </c>
      <c r="O290" s="10">
        <f t="shared" si="10"/>
        <v>0</v>
      </c>
      <c r="P290" s="79">
        <v>43720</v>
      </c>
      <c r="Q290" s="79">
        <v>44177</v>
      </c>
      <c r="R290" s="80" t="s">
        <v>1047</v>
      </c>
      <c r="S290" s="6" t="s">
        <v>413</v>
      </c>
    </row>
    <row r="291" spans="1:19" ht="43.2" customHeight="1" x14ac:dyDescent="0.3">
      <c r="A291" s="55" t="s">
        <v>760</v>
      </c>
      <c r="B291" s="55" t="s">
        <v>232</v>
      </c>
      <c r="C291" s="53">
        <v>51993</v>
      </c>
      <c r="D291" s="17" t="s">
        <v>32</v>
      </c>
      <c r="E291" s="53" t="s">
        <v>806</v>
      </c>
      <c r="F291" s="54" t="s">
        <v>809</v>
      </c>
      <c r="G291" s="53" t="s">
        <v>727</v>
      </c>
      <c r="H291" s="53" t="s">
        <v>808</v>
      </c>
      <c r="I291" s="53"/>
      <c r="J291" s="5">
        <v>691200</v>
      </c>
      <c r="K291" s="5"/>
      <c r="L291" s="56">
        <f t="shared" si="9"/>
        <v>691200</v>
      </c>
      <c r="M291" s="18">
        <v>144</v>
      </c>
      <c r="N291" s="76">
        <v>691200</v>
      </c>
      <c r="O291" s="10">
        <f t="shared" si="10"/>
        <v>0</v>
      </c>
      <c r="P291" s="79">
        <v>43720</v>
      </c>
      <c r="Q291" s="79">
        <v>44177</v>
      </c>
      <c r="R291" s="80" t="s">
        <v>1048</v>
      </c>
      <c r="S291" s="6" t="s">
        <v>413</v>
      </c>
    </row>
    <row r="292" spans="1:19" ht="49" customHeight="1" x14ac:dyDescent="0.3">
      <c r="A292" s="55" t="s">
        <v>760</v>
      </c>
      <c r="B292" s="55" t="s">
        <v>379</v>
      </c>
      <c r="C292" s="6">
        <v>52014</v>
      </c>
      <c r="D292" s="6" t="s">
        <v>92</v>
      </c>
      <c r="E292" s="6" t="s">
        <v>815</v>
      </c>
      <c r="F292" s="54" t="s">
        <v>809</v>
      </c>
      <c r="G292" s="6" t="s">
        <v>727</v>
      </c>
      <c r="H292" s="6" t="s">
        <v>816</v>
      </c>
      <c r="I292" s="6"/>
      <c r="J292" s="56">
        <v>76800</v>
      </c>
      <c r="K292" s="56"/>
      <c r="L292" s="56">
        <f t="shared" si="9"/>
        <v>76800</v>
      </c>
      <c r="M292" s="6">
        <v>16</v>
      </c>
      <c r="N292" s="76">
        <v>76800</v>
      </c>
      <c r="O292" s="10">
        <f t="shared" si="10"/>
        <v>0</v>
      </c>
      <c r="P292" s="79">
        <v>43707</v>
      </c>
      <c r="Q292" s="79">
        <v>40512</v>
      </c>
      <c r="R292" s="80" t="s">
        <v>1049</v>
      </c>
      <c r="S292" s="6" t="s">
        <v>413</v>
      </c>
    </row>
    <row r="293" spans="1:19" ht="49" customHeight="1" x14ac:dyDescent="0.3">
      <c r="A293" s="55" t="s">
        <v>31</v>
      </c>
      <c r="B293" s="55" t="s">
        <v>235</v>
      </c>
      <c r="C293" s="53">
        <v>51784</v>
      </c>
      <c r="D293" s="17" t="s">
        <v>1168</v>
      </c>
      <c r="E293" s="54" t="s">
        <v>856</v>
      </c>
      <c r="F293" s="54" t="s">
        <v>857</v>
      </c>
      <c r="G293" s="54" t="s">
        <v>576</v>
      </c>
      <c r="H293" s="54" t="s">
        <v>858</v>
      </c>
      <c r="I293" s="1">
        <v>20400</v>
      </c>
      <c r="J293" s="1">
        <v>72000</v>
      </c>
      <c r="K293" s="5">
        <v>39500</v>
      </c>
      <c r="L293" s="56">
        <f t="shared" si="9"/>
        <v>131900</v>
      </c>
      <c r="M293" s="2">
        <v>4</v>
      </c>
      <c r="N293" s="76">
        <v>131900</v>
      </c>
      <c r="O293" s="10">
        <f t="shared" si="10"/>
        <v>0</v>
      </c>
      <c r="P293" s="79">
        <v>43754</v>
      </c>
      <c r="Q293" s="79">
        <v>44577</v>
      </c>
      <c r="R293" s="80" t="s">
        <v>1050</v>
      </c>
      <c r="S293" s="6" t="s">
        <v>413</v>
      </c>
    </row>
    <row r="294" spans="1:19" ht="26.45" customHeight="1" x14ac:dyDescent="0.3">
      <c r="A294" s="55" t="s">
        <v>760</v>
      </c>
      <c r="B294" s="55" t="s">
        <v>238</v>
      </c>
      <c r="C294" s="53">
        <v>51773</v>
      </c>
      <c r="D294" s="17" t="s">
        <v>1168</v>
      </c>
      <c r="E294" s="53" t="s">
        <v>859</v>
      </c>
      <c r="F294" s="54" t="s">
        <v>857</v>
      </c>
      <c r="G294" s="53" t="s">
        <v>860</v>
      </c>
      <c r="H294" s="53" t="s">
        <v>861</v>
      </c>
      <c r="I294" s="53">
        <v>20000</v>
      </c>
      <c r="J294" s="5">
        <v>55200</v>
      </c>
      <c r="K294" s="5">
        <v>45000</v>
      </c>
      <c r="L294" s="56">
        <f t="shared" si="9"/>
        <v>120200</v>
      </c>
      <c r="M294" s="53">
        <v>3</v>
      </c>
      <c r="N294" s="76">
        <v>120200</v>
      </c>
      <c r="O294" s="10">
        <f t="shared" si="10"/>
        <v>0</v>
      </c>
      <c r="P294" s="79">
        <v>43753</v>
      </c>
      <c r="Q294" s="79">
        <v>44880</v>
      </c>
      <c r="R294" s="80" t="s">
        <v>1051</v>
      </c>
      <c r="S294" s="6" t="s">
        <v>413</v>
      </c>
    </row>
    <row r="295" spans="1:19" ht="19.100000000000001" customHeight="1" x14ac:dyDescent="0.3">
      <c r="A295" s="55" t="s">
        <v>31</v>
      </c>
      <c r="B295" s="55" t="s">
        <v>241</v>
      </c>
      <c r="C295" s="16">
        <v>52085</v>
      </c>
      <c r="D295" s="17" t="s">
        <v>1168</v>
      </c>
      <c r="E295" s="17" t="s">
        <v>901</v>
      </c>
      <c r="F295" s="57" t="s">
        <v>899</v>
      </c>
      <c r="G295" s="17" t="s">
        <v>860</v>
      </c>
      <c r="H295" s="17" t="s">
        <v>902</v>
      </c>
      <c r="I295" s="72">
        <v>65400</v>
      </c>
      <c r="J295" s="5">
        <v>144000</v>
      </c>
      <c r="K295" s="72">
        <v>15000</v>
      </c>
      <c r="L295" s="56">
        <f t="shared" si="9"/>
        <v>224400</v>
      </c>
      <c r="M295" s="18">
        <v>4</v>
      </c>
      <c r="N295" s="76">
        <v>224400</v>
      </c>
      <c r="O295" s="10">
        <f t="shared" si="10"/>
        <v>0</v>
      </c>
      <c r="P295" s="79">
        <v>43739</v>
      </c>
      <c r="Q295" s="79">
        <v>44927</v>
      </c>
      <c r="R295" s="81">
        <v>42581</v>
      </c>
      <c r="S295" s="6" t="s">
        <v>413</v>
      </c>
    </row>
    <row r="296" spans="1:19" ht="70" customHeight="1" x14ac:dyDescent="0.3">
      <c r="A296" s="55" t="s">
        <v>760</v>
      </c>
      <c r="B296" s="55" t="s">
        <v>244</v>
      </c>
      <c r="C296" s="53">
        <v>51979</v>
      </c>
      <c r="D296" s="17" t="s">
        <v>1168</v>
      </c>
      <c r="E296" s="54" t="s">
        <v>761</v>
      </c>
      <c r="F296" s="54" t="s">
        <v>908</v>
      </c>
      <c r="G296" s="6" t="s">
        <v>576</v>
      </c>
      <c r="H296" s="54" t="s">
        <v>928</v>
      </c>
      <c r="I296" s="5"/>
      <c r="J296" s="5">
        <v>48000</v>
      </c>
      <c r="K296" s="5"/>
      <c r="L296" s="56">
        <f t="shared" si="9"/>
        <v>48000</v>
      </c>
      <c r="M296" s="2">
        <v>10</v>
      </c>
      <c r="N296" s="76">
        <v>48000</v>
      </c>
      <c r="O296" s="10">
        <f t="shared" si="10"/>
        <v>0</v>
      </c>
      <c r="P296" s="79">
        <v>43726</v>
      </c>
      <c r="Q296" s="79">
        <v>44183</v>
      </c>
      <c r="R296" s="80" t="s">
        <v>1052</v>
      </c>
      <c r="S296" s="6" t="s">
        <v>413</v>
      </c>
    </row>
    <row r="297" spans="1:19" ht="70" customHeight="1" x14ac:dyDescent="0.3">
      <c r="A297" s="55" t="s">
        <v>760</v>
      </c>
      <c r="B297" s="55" t="s">
        <v>247</v>
      </c>
      <c r="C297" s="53">
        <v>51959</v>
      </c>
      <c r="D297" s="53" t="s">
        <v>811</v>
      </c>
      <c r="E297" s="53" t="s">
        <v>929</v>
      </c>
      <c r="F297" s="54" t="s">
        <v>908</v>
      </c>
      <c r="G297" s="53" t="s">
        <v>576</v>
      </c>
      <c r="H297" s="53" t="s">
        <v>930</v>
      </c>
      <c r="I297" s="53"/>
      <c r="J297" s="5">
        <v>4800</v>
      </c>
      <c r="K297" s="5"/>
      <c r="L297" s="56">
        <f t="shared" si="9"/>
        <v>4800</v>
      </c>
      <c r="M297" s="53">
        <v>1</v>
      </c>
      <c r="N297" s="76">
        <v>4800</v>
      </c>
      <c r="O297" s="10">
        <f t="shared" si="10"/>
        <v>0</v>
      </c>
      <c r="P297" s="79">
        <v>43767</v>
      </c>
      <c r="Q297" s="79">
        <v>44225</v>
      </c>
      <c r="R297" s="80" t="s">
        <v>1053</v>
      </c>
      <c r="S297" s="6" t="s">
        <v>413</v>
      </c>
    </row>
    <row r="298" spans="1:19" ht="70" customHeight="1" x14ac:dyDescent="0.3">
      <c r="A298" s="55" t="s">
        <v>760</v>
      </c>
      <c r="B298" s="55" t="s">
        <v>250</v>
      </c>
      <c r="C298" s="53">
        <v>51963</v>
      </c>
      <c r="D298" s="53" t="s">
        <v>768</v>
      </c>
      <c r="E298" s="53" t="s">
        <v>769</v>
      </c>
      <c r="F298" s="54" t="s">
        <v>908</v>
      </c>
      <c r="G298" s="54" t="s">
        <v>500</v>
      </c>
      <c r="H298" s="53" t="s">
        <v>931</v>
      </c>
      <c r="I298" s="53"/>
      <c r="J298" s="5">
        <v>4800</v>
      </c>
      <c r="K298" s="5"/>
      <c r="L298" s="56">
        <f t="shared" si="9"/>
        <v>4800</v>
      </c>
      <c r="M298" s="53">
        <v>1</v>
      </c>
      <c r="N298" s="76">
        <v>4800</v>
      </c>
      <c r="O298" s="10">
        <f t="shared" si="10"/>
        <v>0</v>
      </c>
      <c r="P298" s="79">
        <v>43762</v>
      </c>
      <c r="Q298" s="79">
        <v>44220</v>
      </c>
      <c r="R298" s="80" t="s">
        <v>1054</v>
      </c>
      <c r="S298" s="6" t="s">
        <v>413</v>
      </c>
    </row>
    <row r="299" spans="1:19" ht="87.65" customHeight="1" x14ac:dyDescent="0.3">
      <c r="A299" s="27" t="s">
        <v>31</v>
      </c>
      <c r="B299" s="28" t="s">
        <v>253</v>
      </c>
      <c r="C299" s="16">
        <v>51635</v>
      </c>
      <c r="D299" s="6" t="s">
        <v>964</v>
      </c>
      <c r="E299" s="17" t="s">
        <v>934</v>
      </c>
      <c r="F299" s="57" t="s">
        <v>416</v>
      </c>
      <c r="G299" s="17" t="s">
        <v>848</v>
      </c>
      <c r="H299" s="17" t="s">
        <v>935</v>
      </c>
      <c r="I299" s="72">
        <v>100000</v>
      </c>
      <c r="J299" s="5">
        <v>0</v>
      </c>
      <c r="K299" s="72">
        <v>0</v>
      </c>
      <c r="L299" s="56">
        <f t="shared" si="9"/>
        <v>100000</v>
      </c>
      <c r="M299" s="18">
        <v>0</v>
      </c>
      <c r="N299" s="76">
        <v>100000</v>
      </c>
      <c r="O299" s="10">
        <f t="shared" si="10"/>
        <v>0</v>
      </c>
      <c r="P299" s="79">
        <v>43753</v>
      </c>
      <c r="Q299" s="79">
        <v>44941</v>
      </c>
      <c r="R299" s="80" t="s">
        <v>1055</v>
      </c>
      <c r="S299" s="6" t="s">
        <v>413</v>
      </c>
    </row>
    <row r="300" spans="1:19" ht="70" customHeight="1" x14ac:dyDescent="0.3">
      <c r="A300" s="55" t="s">
        <v>959</v>
      </c>
      <c r="B300" s="55" t="s">
        <v>256</v>
      </c>
      <c r="C300" s="7">
        <v>52069</v>
      </c>
      <c r="D300" s="17" t="s">
        <v>1168</v>
      </c>
      <c r="E300" s="6" t="s">
        <v>960</v>
      </c>
      <c r="F300" s="54" t="s">
        <v>946</v>
      </c>
      <c r="G300" s="6" t="s">
        <v>860</v>
      </c>
      <c r="H300" s="6" t="s">
        <v>961</v>
      </c>
      <c r="I300" s="56"/>
      <c r="J300" s="5">
        <v>535200</v>
      </c>
      <c r="K300" s="56"/>
      <c r="L300" s="56">
        <f t="shared" si="9"/>
        <v>535200</v>
      </c>
      <c r="M300" s="9">
        <v>17</v>
      </c>
      <c r="N300" s="76">
        <v>448800</v>
      </c>
      <c r="O300" s="10">
        <f t="shared" si="10"/>
        <v>86400</v>
      </c>
      <c r="P300" s="79">
        <v>43763</v>
      </c>
      <c r="Q300" s="79">
        <v>44586</v>
      </c>
      <c r="R300" s="80" t="s">
        <v>1056</v>
      </c>
      <c r="S300" s="6" t="s">
        <v>413</v>
      </c>
    </row>
    <row r="301" spans="1:19" ht="70" customHeight="1" x14ac:dyDescent="0.3">
      <c r="A301" s="55" t="s">
        <v>31</v>
      </c>
      <c r="B301" s="55" t="s">
        <v>259</v>
      </c>
      <c r="C301" s="53">
        <v>52049</v>
      </c>
      <c r="D301" s="54" t="s">
        <v>32</v>
      </c>
      <c r="E301" s="54" t="s">
        <v>962</v>
      </c>
      <c r="F301" s="54" t="s">
        <v>946</v>
      </c>
      <c r="G301" s="6" t="s">
        <v>860</v>
      </c>
      <c r="H301" s="54" t="s">
        <v>963</v>
      </c>
      <c r="I301" s="5"/>
      <c r="J301" s="5">
        <v>654000</v>
      </c>
      <c r="K301" s="5"/>
      <c r="L301" s="56">
        <f t="shared" si="9"/>
        <v>654000</v>
      </c>
      <c r="M301" s="2">
        <v>14</v>
      </c>
      <c r="N301" s="76">
        <v>438852</v>
      </c>
      <c r="O301" s="10">
        <f t="shared" si="10"/>
        <v>215148</v>
      </c>
      <c r="P301" s="79">
        <v>43769</v>
      </c>
      <c r="Q301" s="79">
        <v>44592</v>
      </c>
      <c r="R301" s="80" t="s">
        <v>1057</v>
      </c>
      <c r="S301" s="6" t="s">
        <v>413</v>
      </c>
    </row>
    <row r="302" spans="1:19" ht="70" customHeight="1" x14ac:dyDescent="0.3">
      <c r="A302" s="55" t="s">
        <v>760</v>
      </c>
      <c r="B302" s="55" t="s">
        <v>367</v>
      </c>
      <c r="C302" s="6">
        <v>51928</v>
      </c>
      <c r="D302" s="6" t="s">
        <v>964</v>
      </c>
      <c r="E302" s="6" t="s">
        <v>965</v>
      </c>
      <c r="F302" s="54" t="s">
        <v>809</v>
      </c>
      <c r="G302" s="6" t="s">
        <v>727</v>
      </c>
      <c r="H302" s="6" t="s">
        <v>966</v>
      </c>
      <c r="I302" s="6"/>
      <c r="J302" s="56">
        <v>105600</v>
      </c>
      <c r="K302" s="6"/>
      <c r="L302" s="56">
        <f t="shared" si="9"/>
        <v>105600</v>
      </c>
      <c r="M302" s="6">
        <v>22</v>
      </c>
      <c r="N302" s="76">
        <v>105600</v>
      </c>
      <c r="O302" s="10">
        <f t="shared" si="10"/>
        <v>0</v>
      </c>
      <c r="P302" s="79">
        <v>43801</v>
      </c>
      <c r="Q302" s="79">
        <v>44167</v>
      </c>
      <c r="R302" s="80" t="s">
        <v>1165</v>
      </c>
      <c r="S302" s="6" t="s">
        <v>413</v>
      </c>
    </row>
    <row r="303" spans="1:19" ht="70" customHeight="1" x14ac:dyDescent="0.3">
      <c r="A303" s="55" t="s">
        <v>760</v>
      </c>
      <c r="B303" s="55" t="s">
        <v>262</v>
      </c>
      <c r="C303" s="53">
        <v>51929</v>
      </c>
      <c r="D303" s="53" t="s">
        <v>964</v>
      </c>
      <c r="E303" s="53" t="s">
        <v>965</v>
      </c>
      <c r="F303" s="54" t="s">
        <v>810</v>
      </c>
      <c r="G303" s="53" t="s">
        <v>576</v>
      </c>
      <c r="H303" s="53" t="s">
        <v>967</v>
      </c>
      <c r="I303" s="53"/>
      <c r="J303" s="5">
        <v>110400</v>
      </c>
      <c r="K303" s="5"/>
      <c r="L303" s="56">
        <f t="shared" si="9"/>
        <v>110400</v>
      </c>
      <c r="M303" s="53">
        <v>23</v>
      </c>
      <c r="N303" s="76">
        <v>110400</v>
      </c>
      <c r="O303" s="10">
        <f t="shared" si="10"/>
        <v>0</v>
      </c>
      <c r="P303" s="79">
        <v>43801</v>
      </c>
      <c r="Q303" s="79">
        <v>44167</v>
      </c>
      <c r="R303" s="80" t="s">
        <v>1164</v>
      </c>
      <c r="S303" s="6" t="s">
        <v>413</v>
      </c>
    </row>
    <row r="304" spans="1:19" ht="70" customHeight="1" x14ac:dyDescent="0.3">
      <c r="A304" s="55" t="s">
        <v>760</v>
      </c>
      <c r="B304" s="55" t="s">
        <v>265</v>
      </c>
      <c r="C304" s="7">
        <v>52152</v>
      </c>
      <c r="D304" s="88" t="s">
        <v>32</v>
      </c>
      <c r="E304" s="6" t="s">
        <v>1059</v>
      </c>
      <c r="F304" s="54" t="s">
        <v>1060</v>
      </c>
      <c r="G304" s="6" t="s">
        <v>576</v>
      </c>
      <c r="H304" s="6" t="s">
        <v>1061</v>
      </c>
      <c r="I304" s="89"/>
      <c r="J304" s="5">
        <v>45000</v>
      </c>
      <c r="K304" s="89"/>
      <c r="L304" s="5">
        <v>45000</v>
      </c>
      <c r="M304" s="9">
        <v>3</v>
      </c>
      <c r="N304" s="76">
        <v>45000</v>
      </c>
      <c r="O304" s="10">
        <f t="shared" si="10"/>
        <v>0</v>
      </c>
      <c r="P304" s="79">
        <v>43815</v>
      </c>
      <c r="Q304" s="79">
        <v>43967</v>
      </c>
      <c r="R304" s="80" t="s">
        <v>1174</v>
      </c>
      <c r="S304" s="59" t="s">
        <v>413</v>
      </c>
    </row>
    <row r="305" spans="1:19" ht="70" customHeight="1" x14ac:dyDescent="0.3">
      <c r="A305" s="55" t="s">
        <v>760</v>
      </c>
      <c r="B305" s="55" t="s">
        <v>268</v>
      </c>
      <c r="C305" s="7">
        <v>52164</v>
      </c>
      <c r="D305" s="17" t="s">
        <v>1168</v>
      </c>
      <c r="E305" s="6" t="s">
        <v>1062</v>
      </c>
      <c r="F305" s="54" t="s">
        <v>1060</v>
      </c>
      <c r="G305" s="6" t="s">
        <v>576</v>
      </c>
      <c r="H305" s="6" t="s">
        <v>1063</v>
      </c>
      <c r="I305" s="89"/>
      <c r="J305" s="5">
        <v>99000</v>
      </c>
      <c r="K305" s="89"/>
      <c r="L305" s="5">
        <f t="shared" si="9"/>
        <v>99000</v>
      </c>
      <c r="M305" s="9">
        <v>6</v>
      </c>
      <c r="N305" s="76">
        <v>99000</v>
      </c>
      <c r="O305" s="10">
        <f t="shared" si="10"/>
        <v>0</v>
      </c>
      <c r="P305" s="79">
        <v>43811</v>
      </c>
      <c r="Q305" s="79">
        <v>43963</v>
      </c>
      <c r="R305" s="80" t="s">
        <v>1167</v>
      </c>
      <c r="S305" s="75" t="s">
        <v>413</v>
      </c>
    </row>
    <row r="306" spans="1:19" ht="70" customHeight="1" x14ac:dyDescent="0.3">
      <c r="A306" s="55" t="s">
        <v>760</v>
      </c>
      <c r="B306" s="55" t="s">
        <v>271</v>
      </c>
      <c r="C306" s="7">
        <v>52163</v>
      </c>
      <c r="D306" s="88" t="s">
        <v>1064</v>
      </c>
      <c r="E306" s="6" t="s">
        <v>1065</v>
      </c>
      <c r="F306" s="54" t="s">
        <v>1060</v>
      </c>
      <c r="G306" s="6" t="s">
        <v>1066</v>
      </c>
      <c r="H306" s="6" t="s">
        <v>1067</v>
      </c>
      <c r="I306" s="89"/>
      <c r="J306" s="5">
        <v>0</v>
      </c>
      <c r="K306" s="89"/>
      <c r="L306" s="5">
        <f t="shared" si="9"/>
        <v>0</v>
      </c>
      <c r="M306" s="9">
        <v>1</v>
      </c>
      <c r="N306" s="76"/>
      <c r="O306" s="10">
        <f t="shared" si="10"/>
        <v>0</v>
      </c>
      <c r="P306" s="75"/>
      <c r="Q306" s="75"/>
      <c r="R306" s="80"/>
      <c r="S306" s="59" t="s">
        <v>980</v>
      </c>
    </row>
    <row r="307" spans="1:19" ht="70" customHeight="1" x14ac:dyDescent="0.3">
      <c r="A307" s="55" t="s">
        <v>760</v>
      </c>
      <c r="B307" s="55" t="s">
        <v>274</v>
      </c>
      <c r="C307" s="7">
        <v>52157</v>
      </c>
      <c r="D307" s="88" t="s">
        <v>1068</v>
      </c>
      <c r="E307" s="6" t="s">
        <v>1069</v>
      </c>
      <c r="F307" s="54" t="s">
        <v>1060</v>
      </c>
      <c r="G307" s="6" t="s">
        <v>1066</v>
      </c>
      <c r="H307" s="6" t="s">
        <v>1070</v>
      </c>
      <c r="I307" s="89"/>
      <c r="J307" s="5">
        <v>18000</v>
      </c>
      <c r="K307" s="89"/>
      <c r="L307" s="5">
        <f t="shared" si="9"/>
        <v>18000</v>
      </c>
      <c r="M307" s="9">
        <v>1</v>
      </c>
      <c r="N307" s="76">
        <v>18000</v>
      </c>
      <c r="O307" s="10">
        <f t="shared" si="10"/>
        <v>0</v>
      </c>
      <c r="P307" s="79">
        <v>43865</v>
      </c>
      <c r="Q307" s="79">
        <v>44047</v>
      </c>
      <c r="R307" s="80" t="s">
        <v>1198</v>
      </c>
      <c r="S307" s="59" t="s">
        <v>413</v>
      </c>
    </row>
    <row r="308" spans="1:19" ht="70" customHeight="1" x14ac:dyDescent="0.3">
      <c r="A308" s="55" t="s">
        <v>760</v>
      </c>
      <c r="B308" s="55" t="s">
        <v>277</v>
      </c>
      <c r="C308" s="16" t="s">
        <v>1071</v>
      </c>
      <c r="D308" s="17" t="s">
        <v>1072</v>
      </c>
      <c r="E308" s="17" t="s">
        <v>1073</v>
      </c>
      <c r="F308" s="57" t="s">
        <v>1074</v>
      </c>
      <c r="G308" s="17" t="s">
        <v>576</v>
      </c>
      <c r="H308" s="17" t="s">
        <v>1075</v>
      </c>
      <c r="I308" s="90">
        <f>46450+1263+63792+109200</f>
        <v>220705</v>
      </c>
      <c r="J308" s="5">
        <v>779200</v>
      </c>
      <c r="K308" s="90">
        <v>0</v>
      </c>
      <c r="L308" s="90">
        <f t="shared" si="9"/>
        <v>999905</v>
      </c>
      <c r="M308" s="75">
        <v>8</v>
      </c>
      <c r="N308" s="76">
        <v>350583</v>
      </c>
      <c r="O308" s="10">
        <f t="shared" si="10"/>
        <v>649322</v>
      </c>
      <c r="P308" s="94">
        <v>43815</v>
      </c>
      <c r="Q308" s="79">
        <v>44546</v>
      </c>
      <c r="R308" s="80" t="s">
        <v>1166</v>
      </c>
      <c r="S308" s="75" t="s">
        <v>413</v>
      </c>
    </row>
    <row r="309" spans="1:19" ht="70" customHeight="1" x14ac:dyDescent="0.3">
      <c r="A309" s="55" t="s">
        <v>760</v>
      </c>
      <c r="B309" s="55" t="s">
        <v>280</v>
      </c>
      <c r="C309" s="7">
        <v>52254</v>
      </c>
      <c r="D309" s="17" t="s">
        <v>1168</v>
      </c>
      <c r="E309" s="6" t="s">
        <v>1076</v>
      </c>
      <c r="F309" s="54" t="s">
        <v>1077</v>
      </c>
      <c r="G309" s="6" t="s">
        <v>860</v>
      </c>
      <c r="H309" s="6" t="s">
        <v>1078</v>
      </c>
      <c r="I309" s="1">
        <v>5792</v>
      </c>
      <c r="J309" s="5"/>
      <c r="K309" s="89"/>
      <c r="L309" s="5">
        <f t="shared" si="9"/>
        <v>5792</v>
      </c>
      <c r="M309" s="75"/>
      <c r="N309" s="76">
        <v>5792</v>
      </c>
      <c r="O309" s="10">
        <f t="shared" si="10"/>
        <v>0</v>
      </c>
      <c r="P309" s="79">
        <v>43864</v>
      </c>
      <c r="Q309" s="79">
        <v>44230</v>
      </c>
      <c r="R309" s="80" t="s">
        <v>1199</v>
      </c>
      <c r="S309" s="59" t="s">
        <v>413</v>
      </c>
    </row>
    <row r="310" spans="1:19" ht="70" customHeight="1" x14ac:dyDescent="0.3">
      <c r="A310" s="55" t="s">
        <v>760</v>
      </c>
      <c r="B310" s="55" t="s">
        <v>283</v>
      </c>
      <c r="C310" s="7">
        <v>52208</v>
      </c>
      <c r="D310" s="7" t="s">
        <v>94</v>
      </c>
      <c r="E310" s="6" t="s">
        <v>831</v>
      </c>
      <c r="F310" s="54" t="s">
        <v>1079</v>
      </c>
      <c r="G310" s="6" t="s">
        <v>576</v>
      </c>
      <c r="H310" s="6" t="s">
        <v>1080</v>
      </c>
      <c r="I310" s="5">
        <v>37194</v>
      </c>
      <c r="J310" s="5"/>
      <c r="K310" s="89"/>
      <c r="L310" s="5">
        <f t="shared" si="9"/>
        <v>37194</v>
      </c>
      <c r="M310" s="75"/>
      <c r="N310" s="76">
        <v>18597</v>
      </c>
      <c r="O310" s="10">
        <f t="shared" si="10"/>
        <v>18597</v>
      </c>
      <c r="P310" s="79">
        <v>43865</v>
      </c>
      <c r="Q310" s="79">
        <v>44259</v>
      </c>
      <c r="R310" s="80" t="s">
        <v>1200</v>
      </c>
      <c r="S310" s="59" t="s">
        <v>413</v>
      </c>
    </row>
    <row r="311" spans="1:19" ht="70" customHeight="1" x14ac:dyDescent="0.3">
      <c r="A311" s="55" t="s">
        <v>760</v>
      </c>
      <c r="B311" s="55" t="s">
        <v>286</v>
      </c>
      <c r="C311" s="7">
        <v>52141</v>
      </c>
      <c r="D311" s="54" t="s">
        <v>768</v>
      </c>
      <c r="E311" s="54" t="s">
        <v>769</v>
      </c>
      <c r="F311" s="54" t="s">
        <v>1079</v>
      </c>
      <c r="G311" s="6" t="s">
        <v>500</v>
      </c>
      <c r="H311" s="54" t="s">
        <v>1081</v>
      </c>
      <c r="I311" s="5">
        <v>37180</v>
      </c>
      <c r="J311" s="5"/>
      <c r="K311" s="5"/>
      <c r="L311" s="5">
        <f t="shared" si="9"/>
        <v>37180</v>
      </c>
      <c r="M311" s="75"/>
      <c r="N311" s="76">
        <v>18590</v>
      </c>
      <c r="O311" s="10">
        <f t="shared" si="10"/>
        <v>18590</v>
      </c>
      <c r="P311" s="79">
        <v>43864</v>
      </c>
      <c r="Q311" s="79">
        <v>44258</v>
      </c>
      <c r="R311" s="80" t="s">
        <v>1201</v>
      </c>
      <c r="S311" s="59" t="s">
        <v>413</v>
      </c>
    </row>
    <row r="312" spans="1:19" ht="70" customHeight="1" x14ac:dyDescent="0.3">
      <c r="A312" s="55" t="s">
        <v>760</v>
      </c>
      <c r="B312" s="55" t="s">
        <v>384</v>
      </c>
      <c r="C312" s="7">
        <v>52246</v>
      </c>
      <c r="D312" s="6" t="s">
        <v>92</v>
      </c>
      <c r="E312" s="6" t="s">
        <v>822</v>
      </c>
      <c r="F312" s="54" t="s">
        <v>1079</v>
      </c>
      <c r="G312" s="6" t="s">
        <v>576</v>
      </c>
      <c r="H312" s="6" t="s">
        <v>1082</v>
      </c>
      <c r="I312" s="5">
        <v>74681</v>
      </c>
      <c r="J312" s="56"/>
      <c r="K312" s="6"/>
      <c r="L312" s="5">
        <f t="shared" si="9"/>
        <v>74681</v>
      </c>
      <c r="M312" s="75"/>
      <c r="N312" s="76">
        <v>37340.5</v>
      </c>
      <c r="O312" s="10">
        <f t="shared" si="10"/>
        <v>37340.5</v>
      </c>
      <c r="P312" s="79">
        <v>43864</v>
      </c>
      <c r="Q312" s="75" t="s">
        <v>1175</v>
      </c>
      <c r="R312" s="80" t="s">
        <v>1202</v>
      </c>
      <c r="S312" s="59" t="s">
        <v>413</v>
      </c>
    </row>
    <row r="313" spans="1:19" ht="70" customHeight="1" x14ac:dyDescent="0.3">
      <c r="A313" s="55" t="s">
        <v>760</v>
      </c>
      <c r="B313" s="55" t="s">
        <v>289</v>
      </c>
      <c r="C313" s="7">
        <v>52178</v>
      </c>
      <c r="D313" s="17" t="s">
        <v>1168</v>
      </c>
      <c r="E313" s="6" t="s">
        <v>819</v>
      </c>
      <c r="F313" s="54" t="s">
        <v>1079</v>
      </c>
      <c r="G313" s="6" t="s">
        <v>576</v>
      </c>
      <c r="H313" s="6" t="s">
        <v>1083</v>
      </c>
      <c r="I313" s="5">
        <v>197133.79</v>
      </c>
      <c r="J313" s="56"/>
      <c r="K313" s="6"/>
      <c r="L313" s="5">
        <f t="shared" si="9"/>
        <v>197133.79</v>
      </c>
      <c r="M313" s="75"/>
      <c r="N313" s="76">
        <v>98566.89</v>
      </c>
      <c r="O313" s="10">
        <f t="shared" si="10"/>
        <v>98566.900000000009</v>
      </c>
      <c r="P313" s="79">
        <v>43864</v>
      </c>
      <c r="Q313" s="79">
        <v>44258</v>
      </c>
      <c r="R313" s="80" t="s">
        <v>1203</v>
      </c>
      <c r="S313" s="59" t="s">
        <v>413</v>
      </c>
    </row>
    <row r="314" spans="1:19" ht="70" customHeight="1" x14ac:dyDescent="0.3">
      <c r="A314" s="55" t="s">
        <v>760</v>
      </c>
      <c r="B314" s="55" t="s">
        <v>292</v>
      </c>
      <c r="C314" s="7">
        <v>52228</v>
      </c>
      <c r="D314" s="6" t="s">
        <v>32</v>
      </c>
      <c r="E314" s="6" t="s">
        <v>825</v>
      </c>
      <c r="F314" s="54" t="s">
        <v>1079</v>
      </c>
      <c r="G314" s="6" t="s">
        <v>576</v>
      </c>
      <c r="H314" s="6" t="s">
        <v>1084</v>
      </c>
      <c r="I314" s="5">
        <v>127196</v>
      </c>
      <c r="J314" s="56"/>
      <c r="K314" s="6"/>
      <c r="L314" s="5">
        <f t="shared" si="9"/>
        <v>127196</v>
      </c>
      <c r="M314" s="75"/>
      <c r="N314" s="76">
        <v>63598</v>
      </c>
      <c r="O314" s="10">
        <f t="shared" si="10"/>
        <v>63598</v>
      </c>
      <c r="P314" s="79">
        <v>43847</v>
      </c>
      <c r="Q314" s="79">
        <v>44244</v>
      </c>
      <c r="R314" s="80" t="s">
        <v>1204</v>
      </c>
      <c r="S314" s="59" t="s">
        <v>413</v>
      </c>
    </row>
    <row r="315" spans="1:19" ht="70" customHeight="1" x14ac:dyDescent="0.3">
      <c r="A315" s="55" t="s">
        <v>760</v>
      </c>
      <c r="B315" s="55" t="s">
        <v>295</v>
      </c>
      <c r="C315" s="7">
        <v>52236</v>
      </c>
      <c r="D315" s="53" t="s">
        <v>93</v>
      </c>
      <c r="E315" s="53" t="s">
        <v>1085</v>
      </c>
      <c r="F315" s="54" t="s">
        <v>1079</v>
      </c>
      <c r="G315" s="53" t="s">
        <v>576</v>
      </c>
      <c r="H315" s="53" t="s">
        <v>1086</v>
      </c>
      <c r="I315" s="5">
        <v>77684.399999999994</v>
      </c>
      <c r="J315" s="5"/>
      <c r="K315" s="5"/>
      <c r="L315" s="5">
        <f t="shared" si="9"/>
        <v>77684.399999999994</v>
      </c>
      <c r="M315" s="75"/>
      <c r="N315" s="76">
        <v>18000</v>
      </c>
      <c r="O315" s="10">
        <f t="shared" si="10"/>
        <v>59684.399999999994</v>
      </c>
      <c r="P315" s="79">
        <v>43864</v>
      </c>
      <c r="Q315" s="79">
        <v>44258</v>
      </c>
      <c r="R315" s="80" t="s">
        <v>402</v>
      </c>
      <c r="S315" s="59" t="s">
        <v>413</v>
      </c>
    </row>
    <row r="316" spans="1:19" ht="70" customHeight="1" x14ac:dyDescent="0.3">
      <c r="A316" s="55" t="s">
        <v>760</v>
      </c>
      <c r="B316" s="28" t="s">
        <v>298</v>
      </c>
      <c r="C316" s="67">
        <v>51243</v>
      </c>
      <c r="D316" s="17" t="s">
        <v>1168</v>
      </c>
      <c r="E316" s="17" t="s">
        <v>1087</v>
      </c>
      <c r="F316" s="57" t="s">
        <v>372</v>
      </c>
      <c r="G316" s="17" t="s">
        <v>829</v>
      </c>
      <c r="H316" s="17" t="s">
        <v>1088</v>
      </c>
      <c r="I316" s="90"/>
      <c r="J316" s="37">
        <v>49200</v>
      </c>
      <c r="K316" s="90"/>
      <c r="L316" s="90">
        <v>49200</v>
      </c>
      <c r="M316" s="18">
        <v>1</v>
      </c>
      <c r="N316" s="76">
        <v>28700</v>
      </c>
      <c r="O316" s="10">
        <f t="shared" si="10"/>
        <v>20500</v>
      </c>
      <c r="P316" s="79">
        <v>43864</v>
      </c>
      <c r="Q316" s="79">
        <v>44258</v>
      </c>
      <c r="R316" s="80" t="s">
        <v>1205</v>
      </c>
      <c r="S316" s="59" t="s">
        <v>413</v>
      </c>
    </row>
    <row r="317" spans="1:19" ht="70" customHeight="1" x14ac:dyDescent="0.3">
      <c r="A317" s="55" t="s">
        <v>760</v>
      </c>
      <c r="B317" s="55" t="s">
        <v>387</v>
      </c>
      <c r="C317" s="53">
        <v>52171</v>
      </c>
      <c r="D317" s="54" t="s">
        <v>1089</v>
      </c>
      <c r="E317" s="54" t="s">
        <v>1090</v>
      </c>
      <c r="F317" s="54" t="s">
        <v>1060</v>
      </c>
      <c r="G317" s="6" t="s">
        <v>1066</v>
      </c>
      <c r="H317" s="54" t="s">
        <v>1091</v>
      </c>
      <c r="I317" s="5"/>
      <c r="J317" s="5">
        <v>18000</v>
      </c>
      <c r="K317" s="5"/>
      <c r="L317" s="5">
        <f>SUM(I317:K317)</f>
        <v>18000</v>
      </c>
      <c r="M317" s="2">
        <v>1</v>
      </c>
      <c r="N317" s="76">
        <v>9000</v>
      </c>
      <c r="O317" s="10">
        <f t="shared" si="10"/>
        <v>9000</v>
      </c>
      <c r="P317" s="79">
        <v>43864</v>
      </c>
      <c r="Q317" s="79">
        <v>44046</v>
      </c>
      <c r="R317" s="80" t="s">
        <v>1206</v>
      </c>
      <c r="S317" s="59" t="s">
        <v>413</v>
      </c>
    </row>
    <row r="318" spans="1:19" ht="21.95" customHeight="1" x14ac:dyDescent="0.3">
      <c r="A318" s="108"/>
      <c r="B318" s="109"/>
      <c r="C318" s="109"/>
      <c r="D318" s="109"/>
      <c r="E318" s="109"/>
      <c r="F318" s="109"/>
      <c r="G318" s="109"/>
      <c r="H318" s="109"/>
      <c r="I318" s="110">
        <f>SUM(I3:I317)</f>
        <v>8545021.8600000013</v>
      </c>
      <c r="J318" s="110">
        <f t="shared" ref="J318:O318" si="11">SUM(J3:J317)</f>
        <v>22468520</v>
      </c>
      <c r="K318" s="110">
        <f t="shared" si="11"/>
        <v>3255992.83</v>
      </c>
      <c r="L318" s="110">
        <f t="shared" si="11"/>
        <v>34269534.689999998</v>
      </c>
      <c r="M318" s="111">
        <f t="shared" si="11"/>
        <v>4807</v>
      </c>
      <c r="N318" s="110">
        <f t="shared" si="11"/>
        <v>27392956.879999999</v>
      </c>
      <c r="O318" s="110">
        <f t="shared" si="11"/>
        <v>6876577.8100000005</v>
      </c>
      <c r="P318" s="109"/>
      <c r="Q318" s="109"/>
      <c r="R318" s="112"/>
      <c r="S318" s="109"/>
    </row>
    <row r="320" spans="1:19" ht="22.55" x14ac:dyDescent="0.3">
      <c r="S320" s="113" t="s">
        <v>1209</v>
      </c>
    </row>
  </sheetData>
  <autoFilter ref="A2:S318" xr:uid="{6DBC5531-55D0-4646-B3FA-30F0C27AA233}"/>
  <mergeCells count="1">
    <mergeCell ref="A1:S1"/>
  </mergeCells>
  <pageMargins left="0.511811024" right="0.511811024" top="0.78740157499999996" bottom="0.78740157499999996" header="0.31496062000000002" footer="0.31496062000000002"/>
  <pageSetup paperSize="9" orientation="portrait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 transparência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Eduarda macedo Chaves</dc:creator>
  <cp:lastModifiedBy>Marcelo Barao</cp:lastModifiedBy>
  <cp:lastPrinted>2019-11-12T17:41:30Z</cp:lastPrinted>
  <dcterms:created xsi:type="dcterms:W3CDTF">2019-02-14T11:26:01Z</dcterms:created>
  <dcterms:modified xsi:type="dcterms:W3CDTF">2020-08-19T12:03:18Z</dcterms:modified>
</cp:coreProperties>
</file>